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Ex1.xml" ContentType="application/vnd.ms-office.chartex+xml"/>
  <Override PartName="/xl/charts/style1.xml" ContentType="application/vnd.ms-office.chartstyle+xml"/>
  <Override PartName="/xl/charts/colors1.xml" ContentType="application/vnd.ms-office.chartcolorstyle+xml"/>
  <Override PartName="/xl/charts/chartEx2.xml" ContentType="application/vnd.ms-office.chartex+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09"/>
  <workbookPr defaultThemeVersion="166925"/>
  <mc:AlternateContent xmlns:mc="http://schemas.openxmlformats.org/markup-compatibility/2006">
    <mc:Choice Requires="x15">
      <x15ac:absPath xmlns:x15ac="http://schemas.microsoft.com/office/spreadsheetml/2010/11/ac" url="/Users/michaelbecker/Insync/michael.becker@iieb.org.br/Google Drive/CEPF Cerrado RIT/Call for proposals/05 Projetos Selecionados/Large Grants/2020_Invitation_CG109629_Mongabay/"/>
    </mc:Choice>
  </mc:AlternateContent>
  <xr:revisionPtr revIDLastSave="0" documentId="13_ncr:1_{FF428D0D-8892-6344-AB5A-73CEFD2D2346}" xr6:coauthVersionLast="47" xr6:coauthVersionMax="47" xr10:uidLastSave="{00000000-0000-0000-0000-000000000000}"/>
  <bookViews>
    <workbookView xWindow="30280" yWindow="780" windowWidth="36520" windowHeight="16660" activeTab="1" xr2:uid="{62B677A1-9000-C04D-9D76-839573647DEF}"/>
  </bookViews>
  <sheets>
    <sheet name="Articles (EN)" sheetId="1" r:id="rId1"/>
    <sheet name="Articles (PT)" sheetId="6" r:id="rId2"/>
    <sheet name="Translations" sheetId="8" r:id="rId3"/>
    <sheet name="Social media (Facebook)" sheetId="9" r:id="rId4"/>
    <sheet name="Video" sheetId="3" r:id="rId5"/>
    <sheet name="Contributors" sheetId="7" r:id="rId6"/>
  </sheets>
  <definedNames>
    <definedName name="_xlnm._FilterDatabase" localSheetId="0" hidden="1">'Articles (EN)'!$A$1:$J$19</definedName>
    <definedName name="_xlnm._FilterDatabase" localSheetId="1" hidden="1">'Articles (PT)'!$A$1:$J$36</definedName>
    <definedName name="_xlnm._FilterDatabase" localSheetId="3" hidden="1">'Social media (Facebook)'!$A$1:$M$103</definedName>
    <definedName name="_xlnm._FilterDatabase" localSheetId="4" hidden="1">Video!$A$1:$N$1</definedName>
    <definedName name="_xlchart.v1.0" hidden="1">'Articles (PT)'!$C$44:$C$51</definedName>
    <definedName name="_xlchart.v1.1" hidden="1">'Articles (PT)'!$D$44:$D$51</definedName>
    <definedName name="_xlchart.v1.2" hidden="1">'Articles (PT)'!$C$55:$C$68</definedName>
    <definedName name="_xlchart.v1.3" hidden="1">'Articles (PT)'!$D$55:$D$68</definedName>
    <definedName name="_xlchart.v1.4" hidden="1">'Articles (PT)'!$C$55:$C$68</definedName>
    <definedName name="_xlchart.v1.5" hidden="1">'Articles (PT)'!$D$55:$D$68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8" i="6" l="1"/>
  <c r="D64" i="6"/>
  <c r="D61" i="6"/>
  <c r="D57" i="6"/>
  <c r="D65" i="6"/>
  <c r="D68" i="6"/>
  <c r="D59" i="6"/>
  <c r="D56" i="6"/>
  <c r="D63" i="6"/>
  <c r="D67" i="6"/>
  <c r="D62" i="6"/>
  <c r="D66" i="6"/>
  <c r="D58" i="6"/>
  <c r="D60" i="6"/>
  <c r="D55" i="6"/>
  <c r="D51" i="6"/>
  <c r="D50" i="6"/>
  <c r="D49" i="6"/>
  <c r="D47" i="6"/>
  <c r="D46" i="6"/>
  <c r="D45" i="6"/>
  <c r="D44" i="6"/>
  <c r="I26" i="1"/>
  <c r="I25" i="1"/>
  <c r="I23" i="1"/>
  <c r="I22" i="1"/>
  <c r="I24" i="1"/>
</calcChain>
</file>

<file path=xl/sharedStrings.xml><?xml version="1.0" encoding="utf-8"?>
<sst xmlns="http://schemas.openxmlformats.org/spreadsheetml/2006/main" count="1002" uniqueCount="451">
  <si>
    <t>https://brasil.mongabay.com/2020/05/somos-invisiveis-quilombolas-do-cerrado-lutam-contra-o-avanco-do-agronegocio/</t>
  </si>
  <si>
    <t>https://news.mongabay.com/2020/04/we-are-invisible-brazilian-cerrado-quilombos-fight-for-land-and-lives/</t>
  </si>
  <si>
    <t>https://news.mongabay.com/2020/05/as-bioethanol-demand-rises-biodiversity-will-fall-in-cerrado-study-says/</t>
  </si>
  <si>
    <t>https://news.mongabay.com/2020/05/soy-made-the-cerrado-a-breadbasket-climate-change-may-end-that/</t>
  </si>
  <si>
    <t>https://news.mongabay.com/2020/05/the-unknown-cerrado-and-its-colossal-biological-relevance-commentary/</t>
  </si>
  <si>
    <t>https://news.mongabay.com/2020/06/china-and-eu-appetite-for-soy-drives-brazilian-deforestation-climate-change-study/</t>
  </si>
  <si>
    <t>Permalink</t>
  </si>
  <si>
    <t>Post Message</t>
  </si>
  <si>
    <t>Type</t>
  </si>
  <si>
    <t>Posted</t>
  </si>
  <si>
    <t>share</t>
  </si>
  <si>
    <t>like</t>
  </si>
  <si>
    <t>comment</t>
  </si>
  <si>
    <t>other clicks</t>
  </si>
  <si>
    <t>link clicks</t>
  </si>
  <si>
    <t>Link</t>
  </si>
  <si>
    <t>https://www.facebook.com/mongabay/posts/10158744697862878</t>
  </si>
  <si>
    <t>In this cradle of Brazilian waters where 5% of the world’s biodiversity resides, the rate of deforestation is 2.5x that of the Amazon. Michael Becker of Critical Ecosystem Partnership Fund argues in a new commentary at the site that it should be better known, and protected: https://news.mongabay.com/2020/05/the-unknown-cerrado-and-its-colossal-biological-relevance-commentary/</t>
  </si>
  <si>
    <t>https://www.facebook.com/mongabay/posts/10158676872177878</t>
  </si>
  <si>
    <t>An area half the size of Switzerland in Brazil’s savanna-like Cerrado biome could see its biodiversity (typified by the maned wolf, pictured) plummet as sugarcane farms expand to meet global demand for bioethanol, a new study says: https://news.mongabay.com/2020/05/as-bioethanol-demand-rises-biodiversity-will-fall-in-cerrado-study-says/</t>
  </si>
  <si>
    <t>https://www.facebook.com/mongabay/posts/10158663783092878</t>
  </si>
  <si>
    <t>Thousands of communities formed by descendants of runaway slaves exist in Brazil, but a lack of resources, structural racism, and a lethargic bureaucracy prevents them from gaining official title and control over their traditional lands, despite guarantees under the constitution: https://news.mongabay.com/2020/04/we-are-invisible-brazilian-cerrado-quilombos-fight-for-land-and-lives/</t>
  </si>
  <si>
    <t>https://www.facebook.com/mongabay/posts/10158852808197878</t>
  </si>
  <si>
    <t>A recent study highlights how demand for Brazilian soy by Europe and China is stoking deforestation, thereby increasing carbon emissions, especially in Brazil’s Cerrado savanna biome, followed by the Amazon rainforest ~ https://news.mongabay.com/2020/06/china-and-eu-appetite-for-soy-drives-brazilian-deforestation-climate-change-study/</t>
  </si>
  <si>
    <t>https://www.facebook.com/mongabay/posts/10158682312037878</t>
  </si>
  <si>
    <t>The Brazilian Cerrado is a vast tropical savanna covering over 20% of the nation’s landmass. More than half the Cerrado’s native vegetation — much of it biodiverse dry forest — has been converted to agribusiness, turning it into a breadbasket for Brazil and a key source of soy for China, the EU and other international markets. https://news.mongabay.com/2020/05/soy-made-the-cerrado-a-breadbasket-climate-change-may-end-that/</t>
  </si>
  <si>
    <t>Author</t>
  </si>
  <si>
    <t xml:space="preserve">Sarah Sax and Maurício Angelo </t>
  </si>
  <si>
    <t>Naira Hofmeister</t>
  </si>
  <si>
    <t>Translator</t>
  </si>
  <si>
    <t>Maya Johnson</t>
  </si>
  <si>
    <t>Michael Becker </t>
  </si>
  <si>
    <t>Chris Arsenault</t>
  </si>
  <si>
    <t>https://brasil.mongabay.com/2020/06/crise-climatica-pode-acabar-com-a-expansao-da-soja-no-cerrado/</t>
  </si>
  <si>
    <t>Sarah Sax</t>
  </si>
  <si>
    <t xml:space="preserve">Maurício Angelo </t>
  </si>
  <si>
    <t>Michael Becker (commentary/CEPF)</t>
  </si>
  <si>
    <t>Article url</t>
  </si>
  <si>
    <t>YouTube (YT) Video</t>
  </si>
  <si>
    <t>YT Views</t>
  </si>
  <si>
    <t>https://news.mongabay.com/2020/06/worlds-top-tapir-expert-prepares-for-unprecedented-amazon-mission/</t>
  </si>
  <si>
    <t>https://www.facebook.com/mongabay/posts/10158857612247878</t>
  </si>
  <si>
    <t>Brazilian conservation biologist Patrícia Medici has spent two decades studying tapirs, South America’s largest land mammal, in the Atlantic Forest, the Pantanal wetlands, and the Cerrado grassland.  Read more: https://news.mongabay.com/2020/06/worlds-top-tapir-expert-prepares-for-unprecedented-amazon-mission/</t>
  </si>
  <si>
    <t>https://brasil.mongabay.com/2020/06/maior-especialista-em-antas-do-mundo-prepara-missao-inedita-na-amazonia/</t>
  </si>
  <si>
    <t>Roberto Cataldo</t>
  </si>
  <si>
    <t>https://www.facebook.com/mongabay/posts/10158868118627878</t>
  </si>
  <si>
    <t>World’s top tapir expert prepares for unprecedented Amazon mission: https://news.mongabay.com/2020/06/worlds-top-tapir-expert-prepares-for-unprecedented-amazon-mission/</t>
  </si>
  <si>
    <t>Photo</t>
  </si>
  <si>
    <t>https://www.facebook.com/mongabay/posts/10158856149662878</t>
  </si>
  <si>
    <t>Brazilian conservation biologist Patricia Medici recently won the Whitley Fund for Nature "Gold Award" &amp; will use the funds to study the lowland tapir in the Amazon: https://news.mongabay.com/2020/06/worlds-top-tapir-expert-prepares-for-unprecedented-amazon-mission/</t>
  </si>
  <si>
    <t>https://youtu.be/zIdfRe6PLGM</t>
  </si>
  <si>
    <t>https://brasil.mongabay.com/2020/06/os-corredores-florestais-que-estao-salvando-o-mico-leao-preto/</t>
  </si>
  <si>
    <t>Sibélia Zanon</t>
  </si>
  <si>
    <t>Até 2050, a soja deve ocupar 12 milhões de hectares a mais no Brasil. A região de maior crescimento será o Matopiba (que engloba a área de divisa entre Maranhão, Tocantins, Piauí e Bahia).  Estudos científicos, porém, apontam que nesse mesmo espaço de tempo as mudanças climáticas devem causar secas cada vez severas no Cerrado. Matopiba é justamente a área mais suscetível à falta de chuvas.   Leia a reportagem em: https://brasil.mongabay.com/2020/06/crise-climatica-pode-acabar-com-a-expansao-da-soja-no-cerrado/</t>
  </si>
  <si>
    <t>https://www.facebook.com/MongabayBrasil/posts/1912506478903157</t>
  </si>
  <si>
    <t>https://www.facebook.com/MongabayBrasil/posts/1901678323319306</t>
  </si>
  <si>
    <t>Patrícia Medici foi contemplada, em 2020, com o Whitley Gold Award, o “Oscar verde”, principal honraria para conservacionistas no mundo. Com o prêmio, ela vai financiar a nova fase de seus estudos – pela primeira vez na Floresta Amazônica.  Os resultados vão alimentar um valioso banco de dados sobre o maior mamífero terrestre da América do Sul. A cientista quer compreender como a espécie reage ao desmatamento causado pela mineração, a agricultura de larga escala e a extração sustentável de madeira.   Leia a reportagem em: https://brasil.mongabay.com/2020/06/maior-especialista-em-antas-do-mundo-prepara-missao-inedita-na-amazonia/</t>
  </si>
  <si>
    <t/>
  </si>
  <si>
    <t>https://www.facebook.com/MongabayBrasil/posts/1922037841283354</t>
  </si>
  <si>
    <t>Na década de 1970, o mico-leão-preto aparecia na Lista Vermelha de Espécies Ameaçadas da União Internacional para a Conservação da Natureza (IUCN, na sigla em inglês) como “criticamente em perigo”. Era uma situação dramática: restavam apenas 100 deles na natureza. Mas o pequeno primata, aos poucos, tornou-se protagonista de uma história feliz – tanto que virou símbolo da conservação no estado de São Paulo.  A espécie superou o pior graças ao Programa de Conservação do Mico-Leão-Preto, criado em 1984 e liderado pela bióloga Gabriela Rezende desde 2011. A iniciativa abrange pesquisa científica, educação ambiental e restauração florestal.  O programa criou uma série de corredores florestais para conectar áreas com populações do primata, recuperando a Mata Atlântica na região do Pontal do Paranapanema, no interior de São Paulo. O plano é abrir mais corredores e fazer o manejo da população, movimentando os animais para acelerar a ocupação da floresta e expandir a população.  Leia a reportagem em: https://brasil.mongabay.com/2020/06/os-corredores-florestais-que-estao-salvando-o-mico-leao-preto/</t>
  </si>
  <si>
    <t>https://www.facebook.com/MongabayBrasil/posts/1880996995387439</t>
  </si>
  <si>
    <t>O quilombo Baião, no Tocantins, tenta preservar seu modo de vida no coração da nova fronteira do agronegócio. Cercados por uma grande fazenda de soja, seus moradores se veem vítimas de assédio, bloqueio de estradas e envenenamento das lavouras por agrotóxicos. https://brasil.mongabay.com/2020/05/somos-invisiveis-quilombolas-do-cerrado-lutam-contra-o-avanco-do-agronegocio/</t>
  </si>
  <si>
    <t>N/A</t>
  </si>
  <si>
    <t>https://news.mongabay.com/2020/10/at-risk-cerrado-mammals-need-fully-protected-parks-to-survive-researchers/</t>
  </si>
  <si>
    <t>https://brasil.mongabay.com/2020/10/vitimas-do-trafico-saguis-invasores-podem-levar-macacos-da-mata-atlantica-a-extincao/</t>
  </si>
  <si>
    <t>https://brasil.mongabay.com/2020/10/apos-se-envolver-na-grilagem-de-140-mil-hectares-harvard-escapa-da-justica-na-bahia/</t>
  </si>
  <si>
    <t>https://brasil.mongabay.com/2020/10/enquanto-brasil-queima-brigadas-indigenas-de-combate-ao-fogo-encaram-futuro-incerto/</t>
  </si>
  <si>
    <t>https://brasil.mongabay.com/2020/09/como-pequenos-agricultores-e-vaqueiros-mantem-o-cerrado-vivo-na-bahia/</t>
  </si>
  <si>
    <t>https://brasil.mongabay.com/2020/08/projeto-se-dedica-ha-10-anos-a-estudar-o-maior-dos-tatus-um-gigante-timido-que-quase-ninguem-ve/</t>
  </si>
  <si>
    <t>https://brasil.mongabay.com/2020/08/como-funciona-o-comercio-ilegal-que-transforma-papagaios-livres-em-pets/</t>
  </si>
  <si>
    <t>https://brasil.mongabay.com/2020/07/desmatamento-esta-afetando-a-producao-de-milho-no-cerrado/</t>
  </si>
  <si>
    <t>Dimas Marques</t>
  </si>
  <si>
    <t>Suzana Camargo</t>
  </si>
  <si>
    <t>Caio de Freitas Paes</t>
  </si>
  <si>
    <t>https://news.mongabay.com/2020/12/restaura-cerrado-saving-brazils-savanna-by-reseeding-and-restoring-it/</t>
  </si>
  <si>
    <t>https://news.mongabay.com/2020/11/crimefighting-ngo-tracks-brazil-wildlife-trade-on-whatsapp-and-facebook/</t>
  </si>
  <si>
    <t>https://news.mongabay.com/2020/10/digital-land-grab-deprives-traditional-latam-peoples-of-ancestral-lands-report/</t>
  </si>
  <si>
    <t>https://news.mongabay.com/2020/07/corn-growers-in-brazils-cerrado-reap-a-hostile-climate-of-their-own-making/</t>
  </si>
  <si>
    <t>https://news.mongabay.com/2020/08/harvards-half-billion-land-stake-in-brazil-marred-by-conflict-and-abuse/</t>
  </si>
  <si>
    <t>https://news.mongabay.com/2020/09/in-search-of-the-forest-ghost-south-americas-cryptic-giant-armadillo/</t>
  </si>
  <si>
    <t>https://news.mongabay.com/2020/09/for-brazils-most-trafficked-parrot-the-poaching-is-relentless/</t>
  </si>
  <si>
    <t>https://news.mongabay.com/2020/10/harvard-fund-evades-justice-in-land-grabbing-case-over-cerrado-farm/</t>
  </si>
  <si>
    <t>https://news.mongabay.com/2020/09/in-brazils-bahia-peasant-farmers-and-cowboys-keep-the-cerrado-alive/</t>
  </si>
  <si>
    <t>Peter Yeung</t>
  </si>
  <si>
    <t>Sue Branford</t>
  </si>
  <si>
    <t>Sharon Guynup</t>
  </si>
  <si>
    <t>https://brasil.mongabay.com/2020/12/grilagem-no-cerrado-baiano-resvala-na-cargill-e-em-fundo-de-pensao-dos-eua/</t>
  </si>
  <si>
    <t>https://brasil.mongabay.com/2020/12/cerrado-baiano-perdeu-quase-2-bilhoes-de-litros-de-agua-por-dia-para-o-agronegocio-na-pandemia/</t>
  </si>
  <si>
    <t>https://youtu.be/KwDliWELNtE</t>
  </si>
  <si>
    <t>https://youtu.be/eHcxsnbvzKY</t>
  </si>
  <si>
    <t>https://www.facebook.com/MongabayBrasil/posts/2021712107982593</t>
  </si>
  <si>
    <t>https://www.facebook.com/MongabayBrasil/posts/2027655694054901</t>
  </si>
  <si>
    <t>https://www.facebook.com/MongabayBrasil/posts/2039396696214134</t>
  </si>
  <si>
    <t>https://www.facebook.com/MongabayBrasil/posts/2094650880688715</t>
  </si>
  <si>
    <t>https://www.facebook.com/MongabayBrasil/posts/2095500340603769</t>
  </si>
  <si>
    <t>Cerrado baiano perdeu quase 2 bilh√µes de litros de √°gua por dia para o agroneg√≥cio na pandemia</t>
  </si>
  <si>
    <t>https://www.facebook.com/mongabay/posts/10159361666422878</t>
  </si>
  <si>
    <t>Along with its restoration activities, the Restaura Cerrado network is also engaged in public education on the vital importance of the savanna: https://news.mongabay.com/2020/12/restaura-cerrado-saving-brazils-savanna-by-reseeding-and-restoring-it/</t>
  </si>
  <si>
    <t>https://www.facebook.com/mongabay/posts/10159300670422878</t>
  </si>
  <si>
    <t>https://www.facebook.com/mongabay/posts/10159210716947878</t>
  </si>
  <si>
    <t>https://www.facebook.com/mongabay/posts/10159199236592878</t>
  </si>
  <si>
    <t>A newly published camera trap study tracked 21 species of large mammal in Brazil’s Cerrado savanna biome from 2012-2017: pumas, tapirs, giant anteaters, maned wolves, white-lipped/collared peccaries, and others were found to rely heavily on parks: https://news.mongabay.com/2020/10/at-risk-cerrado-mammals-need-fully-protected-parks-to-survive-researchers/</t>
  </si>
  <si>
    <t>https://www.facebook.com/mongabay/posts/10159184143742878</t>
  </si>
  <si>
    <t>In September, the court in Brazil’s Bahia state ruled that a company in which Harvard University’s endowment fund was invested had illegally acquired the land for a large farm in the Cerrado grasslands. https://news.mongabay.com/2020/10/harvard-fund-evades-justice-in-land-grabbing-case-over-cerrado-farm/</t>
  </si>
  <si>
    <t>https://www.facebook.com/mongabay/posts/10159125385557878</t>
  </si>
  <si>
    <t>Arnaud Desbiez leads a team of biologists, but their work is more reminiscent of that of paleontologists. They trek through the Brazilian biomes of the Cerrado grasslands, the Atlantic Forest, and the Pantanal wetlands, looking for any indication of the presence of an animal rarely seen despite its size: the giant armadillo. https://news.mongabay.com/2020/09/in-search-of-the-forest-ghost-south-americas-cryptic-giant-armadillo/</t>
  </si>
  <si>
    <t>https://www.facebook.com/mongabay/posts/10159065305072878</t>
  </si>
  <si>
    <t>Every year between August and September, poachers in the Brazilian Cerrado steal turquoise-fronted parrot hatchlings from their nests to supply the exotic pet market: https://news.mongabay.com/2020/09/for-brazils-most-trafficked-parrot-the-poaching-is-relentless/</t>
  </si>
  <si>
    <t>https://www.facebook.com/mongabay/posts/10159035713347878</t>
  </si>
  <si>
    <t>Most of Harvard's land investment in Brazil is in territories occupied by land-grabbers in conflict with traditional communities and slave-descended quilombos in the Cerrado grasslands, a new report has found: https://news.mongabay.com/2020/08/harvards-half-billion-land-stake-in-brazil-marred-by-conflict-and-abuse/</t>
  </si>
  <si>
    <t>https://www.facebook.com/mongabay/posts/10158927954887878</t>
  </si>
  <si>
    <t>Agribusiness entities that deforested vast swaths of the Cerrado biome in Brazil to grow corn are now suffering a drop in production because of climate changes brought about by their own actions. https://news.mongabay.com/2020/07/corn-growers-in-brazils-cerrado-reap-a-hostile-climate-of-their-own-making/</t>
  </si>
  <si>
    <t>https://www.facebook.com/MongabayBrasil/posts/1999709186849552</t>
  </si>
  <si>
    <t>https://www.facebook.com/MongabayBrasil/posts/1977597929060678</t>
  </si>
  <si>
    <t>https://www.facebook.com/MongabayBrasil/posts/1970378373115967</t>
  </si>
  <si>
    <t>https://www.facebook.com/MongabayBrasil/posts/1934106793409792</t>
  </si>
  <si>
    <t>https://www.facebook.com/mongabay/posts/10159203183927878</t>
  </si>
  <si>
    <t>Carol de Marchi</t>
  </si>
  <si>
    <t>Matt Rinaldi</t>
  </si>
  <si>
    <t>https://youtu.be/cPgHNTuL9C4</t>
  </si>
  <si>
    <t>https://youtu.be/dF0GOyGENfI</t>
  </si>
  <si>
    <t>https://youtu.be/7DSksHSQWlU</t>
  </si>
  <si>
    <t>https://youtu.be/VkYcdWQ00oc</t>
  </si>
  <si>
    <t>https://youtu.be/LrvTBs_fqtc</t>
  </si>
  <si>
    <t>https://youtu.be/0JfiEBhDqiU</t>
  </si>
  <si>
    <t>https://youtu.be/x8jRTe2fUYk</t>
  </si>
  <si>
    <t>https://youtu.be/Qs7myQucLjs</t>
  </si>
  <si>
    <t>https://brasil.mongabay.com/2020/03/brasil-atinge-recorde-de-consumo-de-agrotoxicos-altamente-perigosos-diz-relatorio/</t>
  </si>
  <si>
    <t>https://brasil.mongabay.com/2020/03/empresas-estrangeiras-pagarao-produtores-de-soja-para-nao-desmatarem-o-cerrado/</t>
  </si>
  <si>
    <t>https://news.mongabay.com/2020/07/the-woman-building-the-forest-corridors-saving-brazils-black-lion-tamarin/</t>
  </si>
  <si>
    <t>https://news.mongabay.com/2020/10/marmosets-trafficked-as-pets-now-threaten-native-species-in-atlantic-forest/</t>
  </si>
  <si>
    <t>https://news.mongabay.com/2020/10/as-brazil-burns-indigenous-fire-brigades-face-an-uncertain-future/</t>
  </si>
  <si>
    <t>https://brasil.mongabay.com/2021/02/apanhadores-de-flores-em-mg-fazem-da-serra-do-espinhaco-um-jardim-sustentavel/</t>
  </si>
  <si>
    <t>https://brasil.mongabay.com/2021/02/projeto-quer-salvar-o-cerrado-semeando-capim/</t>
  </si>
  <si>
    <t>https://news.mongabay.com/2021/02/new-platform-gathers-data-on-brazils-disappearing-cerrado-biome/</t>
  </si>
  <si>
    <t>https://news.mongabay.com/2021/02/pandemic-fails-to-slow-agribusinesss-thirst-for-cerrados-water/</t>
  </si>
  <si>
    <t>https://news.mongabay.com/2021/02/trader-cargill-pension-fund-tiaa-linked-to-land-grabs-in-brazils-cerrado/</t>
  </si>
  <si>
    <t>https://brasil.mongabay.com/2021/03/corrida-contra-o-tempo-para-salvar-as-serpentes-e-lagartos-do-cerrado/</t>
  </si>
  <si>
    <t>https://brasil.mongabay.com/2021/03/comunidade-kalunga-mapeia-seu-territorio-digitalmente-para-sobreviver-no-cerrado/</t>
  </si>
  <si>
    <t>https://brasil.mongabay.com/2021/03/a-carne-possivel-fazendeiro-mostra-como-a-pecuaria-pode-regenerar-o-cerrado/</t>
  </si>
  <si>
    <t>https://brasil.mongabay.com/2021/03/ong-quer-criar-corredor-verde-de-2-600-quilometros-ao-longo-dos-rios-araguaia-e-tocantins/</t>
  </si>
  <si>
    <t>https://news.mongabay.com/2020/02/private-firms-will-pay-soy-farmers-not-to-deforest-brazils-cerrado/</t>
  </si>
  <si>
    <t>https://news.mongabay.com/2020/02/cerrado-in-crisis-one-brazilian-farm-family-commits-to-sustainable-soy/</t>
  </si>
  <si>
    <t>https://news.mongabay.com/2020/03/painting-with-fire-cerrado-land-managers-learn-from-traditional-peoples/</t>
  </si>
  <si>
    <t>https://news.mongabay.com/2020/03/brazil-sets-record-for-highly-hazardous-pesticide-consumption-report/</t>
  </si>
  <si>
    <t>https://brasil.mongabay.com/2020/03/demanda-por-etanol-pode-extinguir-mamiferos-do-cerrado-aponta-estudo/</t>
  </si>
  <si>
    <t>https://brasil.mongabay.com/2020/08/estudo-aponta-soja-como-responsavel-por-quase-um-terco-do-desmatamento-em-mato-grosso/</t>
  </si>
  <si>
    <t>https://brasil.mongabay.com/2020/07/harvard-investiu-quase-meio-bilhao-de-dolares-em-terras-do-cerrado-marcadas-por-conflitos/</t>
  </si>
  <si>
    <t>https://brasil.mongabay.com/2020/10/produto-para-conter-fogo-no-cerrado-e-no-pantanal-pode-causar-danos-a-natureza/</t>
  </si>
  <si>
    <t>https://brasil.mongabay.com/2021/02/plataforma-inedita-no-brasil-reune-dados-sobre-o-cerrado/</t>
  </si>
  <si>
    <t>https://news.mongabay.com/2021/02/big-dream-ngo-leads-in-creating-1615-mile-amazon-cerrado-river-greenbelt/</t>
  </si>
  <si>
    <t>https://news.mongabay.com/2021/02/brazil-flower-gatherers-win-acclaim-efficient-long-lasting-resilient/</t>
  </si>
  <si>
    <t>https://news.mongabay.com/2021/02/race-against-time-saving-the-snakes-and-lizards-of-brazils-cerrado/</t>
  </si>
  <si>
    <t>https://news.mongabay.com/2021/02/the-kalunga-digitally-map-traditional-lands-to-save-cerrado-way-of-life/</t>
  </si>
  <si>
    <t>https://news.mongabay.com/2021/02/whats-at-stake-is-the-life-of-every-being-saving-the-brazilian-cerrado/</t>
  </si>
  <si>
    <t>https://news.mongabay.com/2021/03/study-sounds-latest-warning-of-rainforest-turning-into-savanna-as-climate-warms/</t>
  </si>
  <si>
    <t>https://news.mongabay.com/2021/03/can-slow-food-save-brazils-fast-vanishing-cerrado-savanna/</t>
  </si>
  <si>
    <t>https://news.mongabay.com/2021/03/the-art-of-adaption-and-survival-a-story-of-brazils-kadiweu-people/</t>
  </si>
  <si>
    <t>https://news.mongabay.com/2021/03/the-possible-meat-a-brazilian-farmer-shows-ranching-can-regenerate-the-cerrado/</t>
  </si>
  <si>
    <t>https://news.mongabay.com/2021/03/a-new-app-puts-invisible-communities-in-brazils-cerrado-on-the-map/</t>
  </si>
  <si>
    <t>https://news.mongabay.com/2021/03/traditional-healers-are-preserving-their-knowledge-and-with-it-the-biodiversity-of-brazils-savanna/</t>
  </si>
  <si>
    <t>url</t>
  </si>
  <si>
    <t>title</t>
  </si>
  <si>
    <t>publish_date</t>
  </si>
  <si>
    <t>page_views</t>
  </si>
  <si>
    <t>authors</t>
  </si>
  <si>
    <t>editors</t>
  </si>
  <si>
    <t>Restaura Cerrado: Saving Brazil‚Äôs savanna by reseeding and restoring it</t>
  </si>
  <si>
    <t>Glenn Scherer</t>
  </si>
  <si>
    <t>Study sounds latest warning of rainforest turning into savanna as climate warms</t>
  </si>
  <si>
    <t>Malavika Vyawahare</t>
  </si>
  <si>
    <t>malavikavyawahare</t>
  </si>
  <si>
    <t>The art of adaption and survival: A story of Brazil‚Äôs Kadiw√©u people</t>
  </si>
  <si>
    <t>Sue Branford,Thais Borges</t>
  </si>
  <si>
    <t>Traditional healers are preserving their knowledge, and with it, the biodiversity of Brazil‚Äôs savanna</t>
  </si>
  <si>
    <t>Genevieve Belmaker</t>
  </si>
  <si>
    <t>A new app puts invisible communities in Brazil‚Äôs Cerrado on the map</t>
  </si>
  <si>
    <t>The Possible Meat: A Brazilian farmer shows ranching can regenerate the Cerrado</t>
  </si>
  <si>
    <t>Agostino Petroni</t>
  </si>
  <si>
    <t>Xavier Bartaburu</t>
  </si>
  <si>
    <t>Big dream: NGO leads in creating 1,615-mile Amazon-Cerrado river greenbelt</t>
  </si>
  <si>
    <t>Jenny Gonzales</t>
  </si>
  <si>
    <t>Brazil flower-gatherers win acclaim: ‚ÄòEfficient, long-lasting, resilient‚Äô</t>
  </si>
  <si>
    <t>‚ÄòRace against time‚Äô: Saving the snakes and lizards of Brazil‚Äôs Cerrado</t>
  </si>
  <si>
    <t>Crimefighting NGO tracks Brazil wildlife trade on WhatsApp and Facebook</t>
  </si>
  <si>
    <t>At-risk Cerrado mammals need fully-protected parks to survive: Researchers</t>
  </si>
  <si>
    <t>China and EU appetite for soy drives Brazilian deforestation, climate change: Study</t>
  </si>
  <si>
    <t>New platform gathers data on Brazil‚Äôs disappearing Cerrado biome</t>
  </si>
  <si>
    <t>Clarissa Beretz</t>
  </si>
  <si>
    <t>Maria Salazar</t>
  </si>
  <si>
    <t>Pandemic fails to slow agribusiness‚Äôs thirst for Cerrado‚Äôs water</t>
  </si>
  <si>
    <t>Marmosets trafficked as pets now threaten native species in Atlantic forest</t>
  </si>
  <si>
    <t>Sib√©lia Zanon</t>
  </si>
  <si>
    <t>Harvard fund evades justice in land-grabbing case over Cerrado farm</t>
  </si>
  <si>
    <t>In Brazil‚Äôs Bahia, peasant farmers and cowboys keep the Cerrado alive</t>
  </si>
  <si>
    <t>In search of the ‚Äòforest ghost,‚Äô South America‚Äôs cryptic giant armadillo</t>
  </si>
  <si>
    <t>For Brazil‚Äôs most trafficked parrot, the poaching is relentless</t>
  </si>
  <si>
    <t>Harvard‚Äôs half-billion land stake in Brazil marred by conflict and abuse</t>
  </si>
  <si>
    <t>Maur√≠cio Angelo</t>
  </si>
  <si>
    <t>Corn growers in Brazil‚Äôs Cerrado reap a hostile climate of their own making</t>
  </si>
  <si>
    <t>World‚Äôs top tapir expert prepares for unprecedented Amazon mission</t>
  </si>
  <si>
    <t>As bioethanol demand rises, biodiversity will fall in Cerrado, study says</t>
  </si>
  <si>
    <t>Plataforma in√©dita no Brasil re√∫ne dados sobre o Cerrado</t>
  </si>
  <si>
    <t>Grilagem no Cerrado baiano resvala na Cargill e em fundo de pens√£o dos EUA</t>
  </si>
  <si>
    <t>Thiago Medaglia</t>
  </si>
  <si>
    <t>Produto para conter fogo no Cerrado e no Pantanal pode causar danos √† natureza</t>
  </si>
  <si>
    <t>V√≠timas do tr√°fico, saguis invasores podem levar macacos da Mata Atl√¢ntica √† extin√ß√£o</t>
  </si>
  <si>
    <t>Ap√≥s se envolver na grilagem de 140 mil hectares, Harvard escapa da Justi√ßa na Bahia</t>
  </si>
  <si>
    <t>Enquanto Brasil queima, brigadas ind√≠genas de combate ao fogo encaram futuro incerto</t>
  </si>
  <si>
    <t>Como pequenos agricultores e vaqueiros mant√™m o Cerrado vivo na Bahia</t>
  </si>
  <si>
    <t>Projeto estuda o maior dos tatus, um gigante t√≠mido que quase ningu√©m v√™</t>
  </si>
  <si>
    <t>Como funciona o com√©rcio ilegal que transforma papagaios livres em pets</t>
  </si>
  <si>
    <t>Dimas Marques,Fauna News</t>
  </si>
  <si>
    <t>Desmatamento est√° afetando a produ√ß√£o de milho no Cerrado</t>
  </si>
  <si>
    <t>Os corredores florestais que est√£o salvando o mico-le√£o-preto</t>
  </si>
  <si>
    <t>Maior especialista em antas do mundo prepara miss√£o in√©dita na Amaz√¥nia</t>
  </si>
  <si>
    <t>Corrida contra o tempo para salvar as serpentes e lagartos do Cerrado</t>
  </si>
  <si>
    <t>Kalungas usam mapeamento digital para defender seu territ√≥rio</t>
  </si>
  <si>
    <t>Tha√≠s Borges e Sue Branford</t>
  </si>
  <si>
    <t>A carne poss√≠vel: fazendeiro mostra como a pecu√°ria pode regenerar o Cerrado</t>
  </si>
  <si>
    <t>ONG quer criar corredor verde de 2.600 quil√¥metros ao longo dos rios Araguaia e Tocantins</t>
  </si>
  <si>
    <t>Apanhadores de flores em MG fazem da Serra do Espinha√ßo um jardim sustent√°vel</t>
  </si>
  <si>
    <t>Projeto quer salvar o Cerrado semeando capim</t>
  </si>
  <si>
    <t xml:space="preserve"> </t>
  </si>
  <si>
    <t>‚ÄúSomos invis√≠veis‚Äù: quilombolas do Cerrado lutam contra o avan√ßo do agroneg√≥cio</t>
  </si>
  <si>
    <t>Sarah Sax e Maur√≠cio Angelo</t>
  </si>
  <si>
    <t>Brasil atinge recorde de consumo de agrot√≥xicos altamente perigosos, diz relat√≥rio</t>
  </si>
  <si>
    <t>Empresas estrangeiras pagar√£o produtores de soja para n√£o desmatarem o Cerrado</t>
  </si>
  <si>
    <t>URL</t>
  </si>
  <si>
    <t>https://www.facebook.com/mongabay/posts/10159403432757878</t>
  </si>
  <si>
    <t>An innovative collaborative group is working to restore Brazil’s savanna by sowing native plant seeds on degraded agricultural lands; it’s an effort that’s working, say participants.</t>
  </si>
  <si>
    <t>https://www.facebook.com/mongabay/posts/10159401527577878</t>
  </si>
  <si>
    <t>“Wildlife trafficking is a real tragedy for Brazil’s biodiversity.”</t>
  </si>
  <si>
    <t>https://www.facebook.com/mongabay/posts/10159497755112878</t>
  </si>
  <si>
    <t>The Cerrado is Brazil’s second largest biome, and the most biodiverse tropical savanna in the world. It is of vital importance for Brazil’s watersheds, for global biodiversity, and is an important but undervalued carbon stock. But in recent decades, half of the Cerrado’s native vegetation has been destroyed to make way for cattle, soy, and other agricultural commodities. In the southern Cerrado, scientists are now shifting their focus to restoring the native vegetation Read more: https://news.mongabay.com/2020/12/restaura-cerrado-saving-brazils-savanna-by-reseeding-and-restoring-it/</t>
  </si>
  <si>
    <t>Video</t>
  </si>
  <si>
    <t>https://www.facebook.com/mongabay/posts/10159504757087878</t>
  </si>
  <si>
    <t>Brazil’s vast savanna is rapidly being replaced by plantations and pastures, at risk along with the biome’s grasslands are hundreds of endemic, uniquely adapted reptile species:</t>
  </si>
  <si>
    <t>https://www.facebook.com/mongabay/posts/10159508027152878</t>
  </si>
  <si>
    <t>“Traditional peoples are trapped by soybean plantations and their resistance became more difficult with the arrival of international investors.”</t>
  </si>
  <si>
    <t>https://www.facebook.com/mongabay/posts/10159516845777878</t>
  </si>
  <si>
    <t>The native vegetation of Brazil’s vast savanna is rapidly being replaced by plantations and pastures. At risk along with the biome’s grasslands are hundreds of endemic, uniquely adapted reptile species.</t>
  </si>
  <si>
    <t>https://www.facebook.com/mongabay/posts/10159521014397878</t>
  </si>
  <si>
    <t>https://www.facebook.com/mongabay/posts/10159523549937878</t>
  </si>
  <si>
    <t>The state of Bahia authorized agribusinesses to collect nearly 2 billion liters of water/day last year, which poses a major threat to traditional communities whose own communal farming practices have long protected the Cerrado’s water resources:</t>
  </si>
  <si>
    <t>https://www.facebook.com/mongabay/posts/10159525592047878</t>
  </si>
  <si>
    <t>Between April and November last year, the government of the Brazilian state of Bahia authorized agribusinesses to collect nearly 2 billion liters (528 million gallons) of water a day. The spread of giant soybean plantations in the state’s west threatens tributaries, floodplains and sources of essential rivers such as the Corrente and the São Francisco. The large-scale irrigation poses a major threat to traditional communities, whose own communal farming practices have long protected the Cerrado’s water resources. Read more: https://news.mongabay.com/2021/02/pandemic-fails-to-slow-agribusinesss-thirst-for-cerrados-water/</t>
  </si>
  <si>
    <t>https://www.facebook.com/mongabay/posts/10159526187012878</t>
  </si>
  <si>
    <t>Invisible for centuries, the flower-gatherers of the Cerrado uplands have won UN recognition for sustainable farming, even as threats from mining, agriculture, and a national park deepen:</t>
  </si>
  <si>
    <t>https://www.facebook.com/mongabay/posts/10159532429262878</t>
  </si>
  <si>
    <t>The National Campaign in Defense of the Cerrado was lauched in 2016 and has grown more dogged during the Bolsonaro presidency:</t>
  </si>
  <si>
    <t>https://www.facebook.com/mongabay/posts/10159532967922878</t>
  </si>
  <si>
    <t>https://www.facebook.com/mongabay/posts/10159534115232878</t>
  </si>
  <si>
    <t>Communities formed by descendants of runaway slaves exist all over Brazil, but a lack of resources, structural racism, and bureaucracy prevents them from gaining official title and control over their traditional lands, despite guarantees under the 1988 Constitution: https://news.mongabay.com/2020/04/we-are-invisible-brazilian-cerrado-quilombos-fight-for-land-and-lives/</t>
  </si>
  <si>
    <t>https://www.facebook.com/mongabay/posts/10159537533612878</t>
  </si>
  <si>
    <t>Large-scale irrigation by agribusiness poses a major threat to traditional communities, whose communal farming practices have long protected the Cerrado’s water resources:</t>
  </si>
  <si>
    <t>https://www.facebook.com/mongabay/posts/10159540204452878</t>
  </si>
  <si>
    <t>The traditional flower-gatherers of Brazil's massive savanna have won UN recognition for sustainable farming, even as threats from mining, agriculture, and a national park deepen:</t>
  </si>
  <si>
    <t>https://www.facebook.com/mongabay/posts/10159549490887878</t>
  </si>
  <si>
    <t>The Black Jaguar Foundation is planning a 2,600 km greenway to be planted with 1.7 billion trees: the big challenge is that the corridor runs through rural landowners’ properties &amp; they need convincing:</t>
  </si>
  <si>
    <t>https://www.facebook.com/mongabay/posts/10159559589047878</t>
  </si>
  <si>
    <t>The Black Jaguar Foundation is planning a 2,600 km green corridor to be planted with 1.7 billion trees:</t>
  </si>
  <si>
    <t>https://www.facebook.com/mongabay/posts/10159564956482878</t>
  </si>
  <si>
    <t>An online and collaborative tool created by Brazil’s Federal University of Goiás brings together the largest and oldest collection of available data available on the Cerrado biome.</t>
  </si>
  <si>
    <t>https://www.facebook.com/mongabay/posts/10159564987282878</t>
  </si>
  <si>
    <t>Brazil’s Cerrado is among the world’s most biodiverse savannas, covering two million square kilometers (772,204 square miles), nearly a quarter of the country and half the size of Europe. Once thought of as a “wasteland,” scientists have counted 208 snake species, some 80 lizards, 40 worm lizards, seven turtles and four crocodile species — many recently logged in the biome’s grasslands, palm-covered riverscapes, lowland forests and dry plateaus. While researchers agree that there is an urgent need to protect large swathes of remaining savanna, there is also a vital requirement to preserve patches of unique habitat where diverse, niche-specialized reptilians make their homes. Read more: https://news.mongabay.com/2021/02/race-against-time-saving-the-snakes-and-lizards-of-brazils-cerrado/</t>
  </si>
  <si>
    <t>https://www.facebook.com/mongabay/posts/10159568702977878</t>
  </si>
  <si>
    <t>Descendants of runaway slaves have united with international funders to use high-tech georeferencing to catalog their traditional lands and natural resources in Brazil:</t>
  </si>
  <si>
    <t>https://www.facebook.com/mongabay/posts/10159576322672878</t>
  </si>
  <si>
    <t>A collaborative online tool created by Brazil’s Federal University of Goiás brings together the largest collection of data available on the Cerrado biome:</t>
  </si>
  <si>
    <t>https://www.facebook.com/mongabay/posts/10159579374727878</t>
  </si>
  <si>
    <t>Descendants of runaway slaves in Brazil have united with international funders to use high-tech georeferencing to catalog their traditional lands and natural resources, like Rio da Prata waterfall (pictured).</t>
  </si>
  <si>
    <t>https://www.facebook.com/mongabay/posts/10159605775232878</t>
  </si>
  <si>
    <t>An online and collaborative tool created by Brazil’s Federal University of Goiás brings together the largest and oldest collection of data available on the Cerrado biome. The Cerrado Knowledge Platform will be constantly updated as a national reference on the biome, consolidating information to be used by researchers working for its preservation and management. The bilingual platform includes figures on deforestation, land use, biodiversity and socioeconomics; users can also contribute by uploading data, maps and geospatial information. Read more: https://news.mongabay.com/2021/02/new-platform-gathers-data-on-brazils-disappearing-cerrado-biome/</t>
  </si>
  <si>
    <t>https://www.facebook.com/mongabay/posts/10159617206062878</t>
  </si>
  <si>
    <t>A new smartphone app allows Indigenous, quilombola, and local communities to register their lands in Brazil's vast Cerrado savanna to thwart land grabbing: https://news.mongabay.com/2021/03/a-new-app-puts-invisible-communities-in-brazils-cerrado-on-the-map/?utm_medium=Social&amp;utm_source=Facebook#Echobox=1615650164</t>
  </si>
  <si>
    <t>https://www.facebook.com/mongabay/posts/10159638509332878</t>
  </si>
  <si>
    <t>A new smartphone app allows Indigenous, quilombola, and local communities to register their lands in Brazil's vast Cerrado savanna to thwart land grabbing: https://news.mongabay.com/2021/03/a-new-app-puts-invisible-communities-in-brazils-cerrado-on-the-map/?utm_medium=Social&amp;utm_source=Facebook#Echobox=1616184520</t>
  </si>
  <si>
    <t>https://www.facebook.com/mongabay/posts/10159660419632878</t>
  </si>
  <si>
    <t>The Kadiwéu Indigenous Land is located in western Mato Grosso do Sul state, Brazil, near the Paraguay border. The protected reserve covers 539,000 hectares (1.33 million acres), spanning both the Cerrado (71%) and Pantanal (29%) biomes. But the Kadiwéu still face challenges. Their reserve continues to be invaded by illegal loggers and land grabbers. In 2019-20, more than 40% of their reserve burned in the Pantanal biome wildfires — brought on by record drought due to climate change and irresponsible land management by ranchers. COVID-19 also looms. Read more: https://news.mongabay.com/2021/03/the-art-of-adaption-and-survival-a-story-of-brazils-kadiweu-people/</t>
  </si>
  <si>
    <t>https://www.facebook.com/mongabay/posts/10159608165112878</t>
  </si>
  <si>
    <t>A new smartphone app allows Indigenous, quilombola, and local communities to register their lands in the country's vast Cerrado region, to thwart land grabbing:</t>
  </si>
  <si>
    <t>https://www.facebook.com/mongabay/posts/10159651388967878</t>
  </si>
  <si>
    <t>Small-scale cultivation of endemic fruits, nuts and vegetables by traditional communities is a way to value and save Cerrado ecosystems, while also supporting some of the biome’s best defenders:</t>
  </si>
  <si>
    <t>https://www.facebook.com/mongabay/posts/10159664262112878</t>
  </si>
  <si>
    <t>https://www.facebook.com/mongabay/posts/10159666220572878</t>
  </si>
  <si>
    <t>A recent study from Brazil shows that heat stress is disrupting a critical component of photosynthesis in tree species found in the Amazon and Cerrado belt.</t>
  </si>
  <si>
    <t>https://www.facebook.com/mongabay/posts/10159634754517878</t>
  </si>
  <si>
    <t>The Kadiwéu Indigenous group, living where the Cerrado and Pantanal biomes meet, has resisted annihilation since the colonial era. Their secret weapon: the creative arts that help define their identity.</t>
  </si>
  <si>
    <t>https://www.facebook.com/mongabay/posts/10159588141722878</t>
  </si>
  <si>
    <t>The story of a Brazilian chef who decided to bet on regenerative agriculture after inheriting his grandfather’s cattle ranch in the heart of the Cerrado :</t>
  </si>
  <si>
    <t>https://www.facebook.com/mongabay/posts/10159615091522878</t>
  </si>
  <si>
    <t>A network of traditional healers is working to protect, sustainably manage, and document the biodiversity of Brazil's Cerrado based on their deep knowledge of medicinal plants:</t>
  </si>
  <si>
    <t>https://www.facebook.com/mongabay/posts/10159629727812878</t>
  </si>
  <si>
    <t>https://www.facebook.com/mongabay/posts/10159661545092878</t>
  </si>
  <si>
    <t>Thousands of Indigenous, quilombola, and traditional communities live in the Cerrado, the world’s most biodiverse tropical savanna. But many lack access to official titles and deeds, and are not registered on official maps. As the agricultural frontier pushes into the northern part of the savanna, land-grabbing and violent attacks are increasing. Many of these communities risk losing their land and their resources upon which they depend. Read more: https://news.mongabay.com/2021/03/a-new-app-puts-invisible-communities-in-brazils-cerrado-on-the-map/</t>
  </si>
  <si>
    <t>https://www.facebook.com/mongabay/posts/10159677711797878</t>
  </si>
  <si>
    <t>https://www.facebook.com/mongabay/posts/10159675376982878</t>
  </si>
  <si>
    <t>https://www.facebook.com/MongabayBrasil/posts/2138481406305662</t>
  </si>
  <si>
    <t>Segundo idealizadores, se a ideia é restaurar uma savana, é preciso começar pelo capim. Com isso, eles contestam a lógica dos modelos habituais de reflorestamento, baseado no plantio de árvores. O Cerrado é de importância vital para as bacias hidrográficas do país e armazena um grande estoque de carbono no subsolo. No entanto, a perda de vegetação nativa anual é cerca de duas vezes mais alta do que na Amazônia. Leia a reportagem em: https://brasil.mongabay.com/2021/02/projeto-quer-salvar-o-cerrado-semeando-capim/</t>
  </si>
  <si>
    <t>https://www.facebook.com/MongabayBrasil/posts/2149261061894363</t>
  </si>
  <si>
    <t>Acompanhar a devastação do Cerrado nas últimas décadas é um exercício necessário, sobretudo porque o desaparecimento do bioma compromete a segurança hídrica e alimentar do Brasil. A savana mais biodiversa do planeta já perdeu 55% de sua vegetação nativa e é surpreendente que seja mais conhecida como “celeiro do mundo” do que por sua inestimável contribuição socioambiental. Leia a reportagem em: https://brasil.mongabay.com/2021/02/plataforma-inedita-no-brasil-reune-dados-sobre-o-cerrado/</t>
  </si>
  <si>
    <t>https://www.facebook.com/MongabayBrasil/posts/2155187487968387</t>
  </si>
  <si>
    <t>Há três séculos, as comunidades de apanhadores de flores vivem de forma autossuficiente na Serra do Espinhaço, em Minas Gerais. Muitas são descendentes de africanos escravizados, mas se misturaram a indígenas e descendentes de colonos portugueses. Em 2020, a Organização das Nações Unidas para a Alimentação e a Agricultura (FAO) reconheceu o modo de vida dos apanhadores de flores como Patrimônio Agrícola Mundial. É a primeira comunidade no Brasil a receber o título. Leia a reportagem em: https://brasil.mongabay.com/2021/02/apanhadores-de-flores-em-mg-fazem-da-serra-do-espinhaco-um-jardim-sustentavel/</t>
  </si>
  <si>
    <t>https://www.facebook.com/MongabayBrasil/posts/2172869892866813</t>
  </si>
  <si>
    <t>Em vez de deixar suas 200 vacas pastando livremente, o chef brasileiro Matheus Sborgia permite que elas comam tudo numa pequena área e depois as transfere para outra área; quando elas retornam à área original, esta já foi regenerada. O Cerrado é uma das regiões mais devastadas por pastagens. No ano passado, sofreu os piores incêndios já vistos, e enquanto as fazendas ao redor da propriedade de Sborgia secaram, suas terras continuaram verdes e cheias de vida. Leia a reportagem em: https://brasil.mongabay.com/2021/03/a-carne-possivel-fazendeiro-mostra-como-a-pecuaria-pode-regenerar-o-cerrado/</t>
  </si>
  <si>
    <t>https://www.facebook.com/MongabayBrasil/posts/2178936972260105</t>
  </si>
  <si>
    <t>Pela primeira vez em 300 anos, o maior quilombo remanescente do Brasil conhece cada centímetro de seu território. Graças a um projeto inédito de georreferenciamento, os Kalungas puderam mapear a ocupação, os recursos naturais, as melhores terras para cultivo e as áreas sob ameaça de invasões dos 262 mil hectares da área onde vivem, no norte de Goiás. Leia a reportagem em: https://brasil.mongabay.com/2021/03/comunidade-kalunga-mapeia-seu-territorio-digitalmente-para-sobreviver-no-cerrado/</t>
  </si>
  <si>
    <t>https://www.facebook.com/MongabayBrasil/posts/2183260055161130</t>
  </si>
  <si>
    <t>Muitas espécies sofrem com a perda de habitat antes mesmo de serem conhecidas pela ciência. Máquinas agrícolas destroem tocas e queimadas não controladas devastam áreas abertas onde vivem espécies que se aquecem ao sol. Leia a reportagem em: https://brasil.mongabay.com/2021/03/corrida-contra-o-tempo-para-salvar-as-serpentes-e-lagartos-do-cerrado/</t>
  </si>
  <si>
    <t>https://www.facebook.com/MongabayBrasil/posts/2172865429533926</t>
  </si>
  <si>
    <t>O corredor natural será estabelecido em propriedades privadas, e terá objetivos ecológicos e econômicos, resultando tanto na conservação da terra quanto na produção agroecológica sustentável. Ele atravessará seis estados: Goiás, Mato Grosso do Sul, Tocantins, Pará e Maranhão. Leia a reportagem em: https://brasil.mongabay.com/2021/03/ong-quer-criar-corredor-verde-de-2-600-quilometros-ao-longo-dos-rios-araguaia-e-tocantins/</t>
  </si>
  <si>
    <t>reach</t>
  </si>
  <si>
    <t>impressions</t>
  </si>
  <si>
    <t>engaged users</t>
  </si>
  <si>
    <t>https://www.facebook.com/mongabay/posts/10159350257917878</t>
  </si>
  <si>
    <t>One collaborative network, Restaura Cerrado, is bringing together scientists, seed collectors, and the public to advance practical knowledge about restoration. The group’s goal is to achieve the means for ongoing effective Cerrado restoration. https://news.mongabay.com/2020/12/restaura-cerrado-saving-brazils-savanna-by-reseeding-and-restoring-it/</t>
  </si>
  <si>
    <t>“Wildlife trafficking is a real tragedy for Brazil’s biodiversity,” says Dener Giovanini, the Alter do Chão-based co-founder of the National Network Combating Wild Animal Trafficking (RENCTAS). https://news.mongabay.com/2020/11/crimefighting-ngo-tracks-brazil-wildlife-trade-on-whatsapp-and-facebook/</t>
  </si>
  <si>
    <t>https://www.facebook.com/mongabay/posts/10159293159377878</t>
  </si>
  <si>
    <t>Founded in 1999, RENCTAS was the first organization in Brazil to use the internet as a tool to combat the illegal wildlife trade: https://news.mongabay.com/2020/11/crimefighting-ngo-tracks-brazil-wildlife-trade-on-whatsapp-and-facebook/</t>
  </si>
  <si>
    <t>A newly published camera trap study tracked 21 species of large mammal in Brazil’s Cerrado savanna biome from 2012-2017. The cameras were deployed in both fully protected state and federal parks and less protected mixed-use areas known as APAs where humans live, farm and ranch. Read more: https://news.mongabay.com/2020/10/at-risk-cerrado-mammals-need-fully-protected-parks-to-survive-researchers/</t>
  </si>
  <si>
    <t>https://www.facebook.com/mongabay/posts/10159226026267878</t>
  </si>
  <si>
    <t>According to a study, the invasive marmosets crossbreed with native species, producing a hybrid population that could lead to the extinction of the endemic species. https://news.mongabay.com/2020/10/marmosets-trafficked-as-pets-now-threaten-native-species-in-atlantic-forest/</t>
  </si>
  <si>
    <t>https://www.facebook.com/mongabay/posts/10159214546232878</t>
  </si>
  <si>
    <t>Decades of illegal trafficking have led to the proliferation of marmosets from Brazil’s Cerrado and Caatinga biomes to the southeastern Atlantic rainforest, where they now threaten the survival of native species. https://news.mongabay.com/2020/10/marmosets-trafficked-as-pets-now-threaten-native-species-in-atlantic-forest/</t>
  </si>
  <si>
    <t>South American nations are increasingly using georeferencing tech to register land ownership, which is not backed up by traditional ground surveys: this enables landgrabbers and agribusiness companies to fraudulently obtain deeds depriving traditional communities of ancestral lands &amp; making way for commodities like soy and cattle: https://news.mongabay.com/2020/10/digital-land-grab-deprives-traditional-latam-peoples-of-ancestral-lands-report/</t>
  </si>
  <si>
    <t>https://www.facebook.com/mongabay/posts/10159210603457878</t>
  </si>
  <si>
    <t>Each April for 6 consecutive years, 4 researchers set out on a half-year journey methodically installing remote camera traps across 386 mi2 of the Brazilian Cerrado savanna, capturing images of a range of animals including lesser anteaters (pictured) which illustrated the importance of parks to the species: https://news.mongabay.com/2020/10/at-risk-cerrado-mammals-need-fully-protected-parks-to-survive-researchers/</t>
  </si>
  <si>
    <t>https://www.facebook.com/mongabay/posts/10159201322837878</t>
  </si>
  <si>
    <t>South American nations, including Brazil and Colombia, are increasingly using georeferencing technology for registering land ownership. However, if this high-tech digital technique is not backed up by traditional ground truthing surveys, it can be used by landgrabbers and agribusiness companies to fraudulently obtain deeds depriving traditional communities of their collective ancestral lands, according to a new report. https://news.mongabay.com/2020/10/digital-land-grab-deprives-traditional-latam-peoples-of-ancestral-lands-report/</t>
  </si>
  <si>
    <t>https://www.facebook.com/mongabay/posts/10159167245172878</t>
  </si>
  <si>
    <t>More than 1,000 Indigenous people volunteer as firefighters throughout Brazil, protecting 14 million hectares (35 million acres) of Indigenous lands. However, in a year of record fires, the very continuity of the Indigenous fire brigades is at risk, with the government failing to provide the coordination, recognition, funding or support that they need. https://news.mongabay.com/2020/10/as-brazil-burns-indigenous-fire-brigades-face-an-uncertain-future/</t>
  </si>
  <si>
    <t>https://www.facebook.com/mongabay/posts/10159115154467878</t>
  </si>
  <si>
    <t>Communities in Brazil’s western Bahia have preserved the Cerrado grasslands via communal land management that allows them to raise cattle, harvest native fruits and grow organic food crops sustainably: https://news.mongabay.com/2020/09/in-brazils-bahia-peasant-farmers-and-cowboys-keep-the-cerrado-alive/</t>
  </si>
  <si>
    <t>https://www.facebook.com/mongabay/posts/10159103653292878</t>
  </si>
  <si>
    <t>For over a century, communities in Brazil’s western Bahia have preserved the Cerrado grasslands through a form of communal land management that allows them to raise cattle, harvest native fruits and grow organic food crops sustainably. https://news.mongabay.com/2020/09/in-brazils-bahia-peasant-farmers-and-cowboys-keep-the-cerrado-alive/</t>
  </si>
  <si>
    <t>https://www.facebook.com/mongabay/posts/10159094556067878</t>
  </si>
  <si>
    <t>The burrows that the giant armadillo digs, which can be up to 16 feet long, serve as shelter from extreme temperatures for at least 70 other species, including birds, reptiles and mammals: https://news.mongabay.com/2020/09/in-search-of-the-forest-ghost-south-americas-cryptic-giant-armadillo/</t>
  </si>
  <si>
    <t>https://www.facebook.com/mongabay/posts/10159084037417878</t>
  </si>
  <si>
    <t>Since 2010, Projeto Tatu-Canastra/Giant Armadillo Project - Brazil has been dedicated to researching the world’s largest armadillo, which despite its size and range across almost every country in South America, is one of the world’s least recognized animals: https://news.mongabay.com/2020/09/in-search-of-the-forest-ghost-south-americas-cryptic-giant-armadillo/</t>
  </si>
  <si>
    <t>https://www.facebook.com/mongabay/posts/10159029631142878</t>
  </si>
  <si>
    <t>Harvard University has plowed $450 million of its $40 billion endowment in Brazil, most of it to buying up at least 405,000 hectares (1 million acres) of land in the Cerrado. https://news.mongabay.com/2020/08/harvards-half-billion-land-stake-in-brazil-marred-by-conflict-and-abuse/</t>
  </si>
  <si>
    <t>https://www.facebook.com/mongabay/posts/10158928053687878</t>
  </si>
  <si>
    <t>The Black Lion Tamarin Conservation program created a series of forest corridors to connect areas with isolated populations of this once critically endangered primate, bringing back to life pars of the Atlantic Forest in the Pontal do Paranapanema region of inland São Paulo state in Brazil. https://news.mongabay.com/2020/07/the-woman-building-the-forest-corridors-saving-brazils-black-lion-tamarin/</t>
  </si>
  <si>
    <t>https://www.facebook.com/mongabay/posts/10158692818117878</t>
  </si>
  <si>
    <t>Brazil's key soy growing area is more vulnerable to climate change than other parts of the country: https://news.mongabay.com/2020/05/soy-made-the-cerrado-a-breadbasket-climate-change-may-end-that/</t>
  </si>
  <si>
    <t>https://www.facebook.com/mongabay/posts/10158463392542878</t>
  </si>
  <si>
    <t>A new report finds that Brazil is the largest annual buyer of Highly Hazardous Pesticides, a technical designation used by the UN: https://news.mongabay.com/2020/03/brazil-sets-record-for-highly-hazardous-pesticide-consumption-report/</t>
  </si>
  <si>
    <t>https://www.facebook.com/mongabay/posts/10158445140382878</t>
  </si>
  <si>
    <t>Known as the “Flower of the Cerrado,” this showy flowering species in the Callianadra genus (pictured) is among the many endemic species that benefit from managed burns: https://news.mongabay.com/2020/03/painting-with-fire-cerrado-land-managers-learn-from-traditional-peoples/</t>
  </si>
  <si>
    <t>https://www.facebook.com/mongabay/posts/10158432581322878</t>
  </si>
  <si>
    <t>Fire is a disturbance that has occurred naturally in Brazil’s tropical savanna — known as the Cerrado biome — for thousands of years. Indigenous and traditional people living in the Cerrado taught themselves to work successfully with fire, using it as an environment-enhancing land management tool. https://news.mongabay.com/2020/03/painting-with-fire-cerrado-land-managers-learn-from-traditional-peoples/</t>
  </si>
  <si>
    <t>https://www.facebook.com/mongabay/posts/10158375365592878</t>
  </si>
  <si>
    <t>Private firms will pay soy farmers not to deforest Brazil’s Cerrado: https://news.mongabay.com/2020/02/cerrado-in-crisis-one-brazilian-farm-family-commits-to-sustainable-soy/</t>
  </si>
  <si>
    <t>https://www.facebook.com/mongabay/posts/10158375341067878</t>
  </si>
  <si>
    <t>Three quarters of all soy produced globally provides feed for livestock, often at the cost of razing forests and other critical ecosystems, such as the Brazilian Cerrado — the world’s largest tropical savanna covering a fifth of the South American nation’s landmass. https://news.mongabay.com/2020/02/private-firms-will-pay-soy-farmers-not-to-deforest-brazils-cerrado/</t>
  </si>
  <si>
    <t>https://www.facebook.com/mongabay/posts/10158364862657878</t>
  </si>
  <si>
    <t>The “Funding for Soy Farmers in the Cerrado Initiative” has so far managed to secure around US$13 million in pledges to incentivize farmers to avoid new deforestation, and instead grow on land that has already been transformed for agriculture: https://news.mongabay.com/2020/02/private-firms-will-pay-soy-farmers-not-to-deforest-brazils-cerrado/</t>
  </si>
  <si>
    <t>https://www.facebook.com/mongabay/posts/10158361868992878</t>
  </si>
  <si>
    <t>Brazil’s Cerrado is one of the most biodiverse tropical savannas on the planet, with aquifers and rivers vital to Brazil’s urban water supply: more than half the biome’s 2 million km2 have been cleared, and the rest is vanishing fast. But the Bergamaschi family's soy plantation is different from most: https://news.mongabay.com/2020/02/cerrado-in-crisis-one-brazilian-farm-family-commits-to-sustainable-soy/</t>
  </si>
  <si>
    <t>Fornecedora da Cargill, a SLC Agrícola desmatou, em 2020, mais de 5 mil hectares de Cerrado para cultivar soja em Formosa do Rio Preto (BA). A trader estrangeira, maior empresa privada dos EUA, comprometeu-se a barrar a prática em suas cadeias produtivas. Parte da soja da SLC adquirida pela Cargill provém de terras griladas, segundo uma investigação do Ministério Público Federal com o Supremo Tribunal de Justiça. O crime envolve terras do fundo americano TIAA, hoje arrendadas para a gigante agrícola brasileira. Leia a reportagem em: https://brasil.mongabay.com/2020/12/grilagem-no-cerrado-baiano-resvala-na-cargill-e-em-fundo-de-pensao-dos-eua/</t>
  </si>
  <si>
    <t>Região é marcada pelo avanço de grandes lavouras de soja, cujo uso descontrolado da água ameaça afluentes, veredas e mananciais de rios essenciais como o Corrente e o São Francisco. A irrigação em larga escala oferece grande risco para as comunidades tradicionais, que há décadas protegem os recursos hídricos do Cerrado por meio do sistema de fecho de pasto. Leia a reportagem em: https://brasil.mongabay.com/2020/12/cerrado-baiano-perdeu-quase-2-bilhoes-de-litros-de-agua-por-dia-para-o-agronegocio-na-pandemia/</t>
  </si>
  <si>
    <t>https://www.facebook.com/MongabayBrasil/posts/2044019615751842</t>
  </si>
  <si>
    <t>O ministro do Meio Ambiente, Ricardo Salles, aprovou pessoalmente o uso de retardantes na Chapada dos Veadeiros, em Goiás, no início de outubro. O produto químico foi despejado por aeronaves para tentar conter incêndios que consumiram 75 mil hectares na região. O Ibama afirma que o produto não deve ser usado em Áreas de Preservação Permanente e que a população deve ser informada “sobre os possíveis riscos do consumo de água e alimentos provenientes do local nos 40 dias seguintes à aplicação do retardante de chamas”. Em caso de uso, as autoridades devem fazer acompanhamento por pelo menos seis meses para identificar danos ambientais. Leia a reportagem em: https://brasil.mongabay.com/2020/10/produto-para-conter-fogo-no-cerrado-e-no-pantanal-pode-causar-danos-a-natureza/</t>
  </si>
  <si>
    <t>Um dos efeitos mais devastadores do tráfico ilegal de animais silvestres no Brasil é a multiplicação de saguis nas grandes cidades. Isso ocorreu com duas espécies em particular: o sagui-de-tufo-preto, nativo do Cerrado e também conhecido como mico-estrela, e o sagui-de-tufo-branco, com origem no Nordeste brasileiro. Ambos foram traficados em grande número nas décadas de 1980 e 90, culminando com sua introdução na Mata Atlântica do Sudeste. O problema é que, quando os pequenos primatas foram introduzidos no Sudeste, já havia duas espécies endêmicas de saguis na região. Atualmente, ambas constam na Lista Vermelha de Espécies Ameaçadas da União Internacional para a Conservação da Natureza (IUCN, na sigla em inglês). O sagui-da-serra-escuro, nativo de São Paulo, Minas Gerais e Rio de Janeiro está “em perigo” e o sagui-da-serra, que ocorre numa área pequena de Minas Gerais e Espírito Santo, está “criticamente em perigo”. Leia a reportagem em: https://brasil.mongabay.com/2020/10/vitimas-do-trafico-saguis-invasores-podem-levar-macacos-da-mata-atlantica-a-extincao/</t>
  </si>
  <si>
    <t>Em setembro, o Tribunal de Justiça da Bahia deu razão à tese de que as terras da fazenda Gleba Campo Largo, no oeste baiano, foram de fato griladas. A propriedade tem sido foco de violentas disputas de terra nos últimos anos. A fazenda pertence à Caracol Agropecuária Ltda., empresa que por quase uma década foi financiada por um fundo da universidade norte-americana de Harvard. Estima-se que R$ 330 milhões tenham sido repassados à empresa. Procurado pela Mongabay, o Harvard Management Company alega “não ter e nunca ter tido qualquer relação com a Caracol”. Leia a reportagem em: https://brasil.mongabay.com/2020/10/apos-se-envolver-na-grilagem-de-140-mil-hectares-harvard-escapa-da-justica-na-bahia/</t>
  </si>
  <si>
    <t>Mais de mil brigadistas indígenas atuam em todo o país, protegendo 14 milhões de hectares de terras indígenas, em um projeto ambiental que também promove a geração de renda e o desenvolvimento local. Em um ano de queimadas recordes, porém, a própria continuidade das brigadas indígenas está em risco. Faltam coordenação, reconhecimento, recursos e suporte aos brigadistas. Em 2020, Ibama e Funai atrasaram o cronograma de ações de prevenção aos incêndios em todo o Brasil. O que era para ter sido feito em abril começou só em julho, já com os biomas queimando. Pandemia explica somente parte do problema. Para não deixar Amazônia, Cerrado e Pantanal queimarem, indígenas estão se organizando em brigadas voluntárias, combatendo o fogo mesmo sem salário. Leia a reportagem em: https://brasil.mongabay.com/2020/10/enquanto-brasil-queima-brigadas-indigenas-de-combate-ao-fogo-encaram-futuro-incerto/</t>
  </si>
  <si>
    <t>Há mais de um século, os ciclos naturais do Cerrado ditam a vida de agricultores e vaqueiros no extremo oeste baiano. Os chamados geraizeiros e moradores das comunidades de fecho de pasto criaram uma harmonia com a savana mais rica em biodiversidade no planeta. É ela que guia onde criam seus rebanhos de gado, quando semeiam suas roças e de onde retiram as águas para sua sobrevivência e sustento. Mas hoje é o Cerrado que depende deles na região. A Associação Comunitária dos Pequenos Criadores do Fecho de Pasto de Clemente, do município de Correntina, a 850 km da capital, Salvador, se destaca na proteção ambiental. Ela afirma que o oeste baiano tem “milhares de camponeses produzindo uma diversidade de alimentos” há mais de 60 anos, com pouco ou nenhum apoio estatal. Mesmo assim, seu trabalho gera frutos. No fim de julho, o Banco Nacional de Desenvolvimento Econômico e Social (BNDES) premiou a associação por sua agricultura comunitária, considerada um exemplo de boas práticas no campo. “O que garante o Cerrado vivo por aqui é a forma com que preservamos a vegetação, todos juntos”, diz Eldo Moreira, membro da associação. Até hoje, não se sabe exatamente quantos outros fechos como o de Clemente existem na região. Sabe-se, porém, que praticamente todos destinam áreas de Cerrado de uso comunitário (os “fechos”) para a extração de espécies nativas, como baru e pequi, e a criação de gado, sem devastar o bioma. Leia a reportagem em: https://brasil.mongabay.com/2020/09/como-pequenos-agricultores-e-vaqueiros-mantem-o-cerrado-vivo-na-bahia/</t>
  </si>
  <si>
    <t>O trabalho feito pelo biólogo Arnaud Desbiez e sua equipe faz lembrar o de arqueólogos. Caminhando ao longo da vegetação do Cerrado, da Mata Atlântica e do Pantanal, eles buscam indícios da presença de um animal raramente avistado, apesar do seu tamanho: o tatu-canastra. “Ele é praticamente um fantasma da floresta”, diz Desbiez. “Muitas pessoas sequer o conhecem. Toda nossa relação com o tatu-canastra é através de evidências indiretas. Achar um é como encontrar uma agulha em um palheiro”. E para o biólogo, nascido na França, mas radicado no Brasil há quase duas décadas, uma das principais ameaças da espécie é justamente o desconhecimento dela. É surpreendente que um bicho com o seu tamanho seja pouquíssimo avistado. Esse mamífero pode pesar até 50 kg e medir cerca de 1,5 metro (do focinho à cauda). Acontece que ele tem hábitos noturnos e vive a maior parte do tempo dentro dos engenhosos e imensos túneis que cava. Além disso, é um ser solitário, diferente de outras espécies que precisam de um grupo. Leia a reportagem em: https://brasil.mongabay.com/2020/08/projeto-se-dedica-ha-10-anos-a-estudar-o-maior-dos-tatus-um-gigante-timido-que-quase-ninguem-ve/</t>
  </si>
  <si>
    <t>A coleta de filhotes e de ovos de papagaios-verdadeiros (Amazona aestiva) no Cerrado brasileiro por traficantes de animais é um dos crimes ambientais mais previsíveis no país. Há décadas, entre agosto e novembro, período reprodutivo da espécie, quadrilhas recolhem dos ninhos as aves recém-nascidas para abastecer o mercado ilegal de bichos de estimação. Não há dados precisos que indiquem a quantidade de aves que perdem a liberdade ou morrem nesse processo, mas sabe-se que são milhares todos os anos. “Pelo menos para a Região Metropolitana de São Paulo, certamente mais de 12 mil filhotes entram anualmente para atender o comércio ilegal”, afirma o presidente da ONG SOS Fauna, Marcelo Pavlenco Rocha, que há 18 anos acompanha o tráfico dos papagaios-verdadeiros do Cerrado. De acordo com a pesquisadora e coordenadora do Projeto Papagaio-verdadeiro, Gláucia Helena Fernandes Seixas, mais de 11 mil filhotes deram entrada no Centro de Reabilitação de Animais Silvestres (Cras) do Instituto de Meio Ambiente de Mato Grosso do Sul (Imasul) após serem apreendidos por órgãos de fiscalização no Estado nos últimos 32 anos. Leia a reportagem em: https://brasil.mongabay.com/2020/08/como-funciona-o-comercio-ilegal-que-transforma-papagaios-livres-em-pets/</t>
  </si>
  <si>
    <t>https://www.facebook.com/MongabayBrasil/posts/1959641490856322</t>
  </si>
  <si>
    <t>Entre 2012 e 2017, por volta de 27% de todo o desmatamento em Mato Grosso ocorreu dentro de fazendas de soja – e 95% dessas ações foram ilegais. É o que aponta um relatório divulgado recentemente pela base de dados Trase. Os pesquisadores detectaram que 80% do desmatamento ilegal ficaram concentrados em apenas 400 propriedades, 2% do total das fazendas de soja do estado. E 15 municípios foram palco de mais da metade da atividade criminosa. Segundo o relatório, 80% da soja produzida em fazendas com desmatamento ilegal seguiram para o exterior, com destaque para a China (46%) e a União Europeia (14%). Além de mapear a extensão do problema nas fazendas, o estudo – uma iniciativa do Instituto de Meio Ambiente de Estocolmo e da Global Canopy em parceria com as ONGs Imaflora e Instituto Centro de Vida (ICV) – também avaliou as demandas globais da soja e definiu ações necessárias para minimizar impactos. Leia a reportagem em: https://brasil.mongabay.com/2020/08/estudo-aponta-soja-como-responsavel-por-quase-um-terco-do-desmatamento-em-mato-grosso/</t>
  </si>
  <si>
    <t>https://www.facebook.com/MongabayBrasil/posts/1952804614873343</t>
  </si>
  <si>
    <t>Para reagir à crise econômica de 2008, o fundo patrimonial da Universidade de Harvard, uma das mais respeitadas do mundo, buscou realocar seus recursos em ativos mais seguros: mais de US$ 1 bilhão foram investidos em terras no Brasil, na África, na Oceania, no Leste Europeu e nos Estados Unidos.  Mas um recente relatório da Grain e da Rede Social de Justiça e Direitos Humanos aponta: no Brasil, que responde por quase metade do total investido pela Harvard, com US$ 450 milhões, boa parte dos empreendimentos adquiridos são terras ocupadas por grileiros em conflitos com comunidades tradicionais e quilombolas em áreas de Cerrado. Há registros de desmatamento e ameaças de morte.  A maior parte das propriedades visa o lucro por meio da especulação – a terra, mesmo improdutiva, é um investimento seguro em épocas de crise ou não. Até o momento, os esforços que a universidade norte-americana fez para se livrar desses empreendimentos não foram bem-sucedidos.   Leia a reportagem em: https://brasil.mongabay.com/2020/07/harvard-investiu-quase-meio-bilhao-de-dolares-em-terras-do-cerrado-marcadas-por-conflitos/</t>
  </si>
  <si>
    <t>Um novo estudo da Dartmouth College, nos Estados Unidos, detectou mais um entre os já muitos impactos do desmatamento no Cerrado: alterações no clima. Segundo a pesquisa, a perda de vegetação nativa — que já alcança metade do Cerrado — tem provocado aumento de temperatura no bioma, que por sua vez afeta diretamente a produção de milho, uma das principais commodities da região.  O Brasil é o terceiro maior produtor mundial de milho, lavoura que depende quase que integralmente do regime de chuvas e de temperaturas adequadas para o seu desenvolvimento. O que leva a um paradoxo: o mesmo agronegócio que promove o desmatamento já está começando a ver sua produção prejudicada pelos impactos que causa ao meio ambiente.  No estudo, publicado na revista Nature Sustainability, os pesquisadores testaram diferentes cenários de uso da terra em várias partes do Brasil, usando o padrão climático observado de 2000 a 2015. Em todos eles, os resultados indicam um futuro difícil para os produtores.   Leia a reportagem em: https://brasil.mongabay.com/2020/07/desmatamento-esta-afetando-a-producao-de-milho-no-cerrado/</t>
  </si>
  <si>
    <t>https://www.facebook.com/MongabayBrasil/posts/1838514952968977</t>
  </si>
  <si>
    <t>Projeção feita por cientistas de universidades da Holanda e da Itália mostra que bioma poderá perder espécies de mamíferos em cerca de 20 mil km² em razão do aumento do consumo do biocombustível no mundo. https://brasil.mongabay.com/2020/03/demanda-por-etanol-pode-extinguir-mamiferos-do-cerrado-aponta-estudo/</t>
  </si>
  <si>
    <t>https://www.facebook.com/MongabayBrasil/posts/1837512146402591</t>
  </si>
  <si>
    <t>Relatório de ONGs constata que o Brasil é o maior comprador anual de pesticidas altamente perigosos (HHPs), designação técnica da Organização das Nações Unidas para a Alimentação e a Agricultura. Os HHPs contêm ingredientes ativos com toxicidade extremamente aguda e causam impactos negativos crônicos na saúde humana e no meio ambiente. https://brasil.mongabay.com/2020/03/brasil-atinge-recorde-de-consumo-de-agrotoxicos-altamente-perigosos-diz-relatorio/</t>
  </si>
  <si>
    <t>https://www.facebook.com/MongabayBrasil/posts/1826447044175768</t>
  </si>
  <si>
    <t>Em dezembro, a Tesco,a Nutreco e a Grieg Seafood – três empresas ligadas à indústria de pescado – lançaram uma iniciativa pioneira com objetivo de reduzir o desmatamento no Cerrado por meio de pagamentos para produtores para que conservem a vegetação nativa de suas terras. https://brasil.mongabay.com/2020/03/empresas-estrangeiras-pagarao-produtores-de-soja-para-nao-desmatarem-o-cerrado/</t>
  </si>
  <si>
    <t>Thais Borges</t>
  </si>
  <si>
    <t>The woman building the forest corridors saving Brazil’s black lion tamarin</t>
  </si>
  <si>
    <t>As Brazil burns, Indigenous fire brigades face an uncertain future</t>
  </si>
  <si>
    <t>Trader Cargill, pension fund TIAA linked to land grabs in Brazil’s Cerrado</t>
  </si>
  <si>
    <t>Crise climática pode acabar com a expansão da soja no Cerrado</t>
  </si>
  <si>
    <t>Estudo aponta soja como responsável por quase um terço do desmatamento em Mato Grosso</t>
  </si>
  <si>
    <t>Harvard investiu quase meio bilhão de dólares em terras do Cerrado marcadas por conflitos</t>
  </si>
  <si>
    <t>The unknown Cerrado and its colossal biological relevance (commentary)</t>
  </si>
  <si>
    <t>Soy made the Cerrado a breadbasket; climate change may end that</t>
  </si>
  <si>
    <t>https://news.mongabay.com/2021/02/cat-corridors-between-protected-areas-is-key-to-survival-of-cerrados-jaguars/</t>
  </si>
  <si>
    <t>Facebook (FB) link</t>
  </si>
  <si>
    <t>FBIA</t>
  </si>
  <si>
    <t>What's at stake is the life of every being‚Äô: Saving the Brazilian Cerrado</t>
  </si>
  <si>
    <t>Can "Slow Food" save Brazil's fast-vanishing Cerrado savanna?</t>
  </si>
  <si>
    <t>"Digital land grab,"deprives traditional LatAm peoples of ancestral lands: Report</t>
  </si>
  <si>
    <t>"We are invisible": Brazilian Cerrado quilombos fight for land and lives</t>
  </si>
  <si>
    <t>FB Lifetime Total Video Views</t>
  </si>
  <si>
    <t>FB comment</t>
  </si>
  <si>
    <t>FB like</t>
  </si>
  <si>
    <t>FB share</t>
  </si>
  <si>
    <t>FB other clicks</t>
  </si>
  <si>
    <t>FB link clicks</t>
  </si>
  <si>
    <t xml:space="preserve">Geographica Scope </t>
  </si>
  <si>
    <t>Theme</t>
  </si>
  <si>
    <t xml:space="preserve">People rights </t>
  </si>
  <si>
    <t xml:space="preserve">Commodity </t>
  </si>
  <si>
    <t xml:space="preserve">Biodiversity </t>
  </si>
  <si>
    <t xml:space="preserve">Brazil </t>
  </si>
  <si>
    <t>Animal trade</t>
  </si>
  <si>
    <t>Restoration</t>
  </si>
  <si>
    <t>BJF</t>
  </si>
  <si>
    <t>Flowers picking</t>
  </si>
  <si>
    <t xml:space="preserve">To no mapa </t>
  </si>
  <si>
    <t>Climate</t>
  </si>
  <si>
    <t>People rights</t>
  </si>
  <si>
    <t>Use of NFTP</t>
  </si>
  <si>
    <t>BMPs</t>
  </si>
  <si>
    <t>Rede Cerrado</t>
  </si>
  <si>
    <t xml:space="preserve">Agricultrure Threat </t>
  </si>
  <si>
    <t xml:space="preserve">Climate Impact </t>
  </si>
  <si>
    <t>Amazon</t>
  </si>
  <si>
    <t>Matopiba</t>
  </si>
  <si>
    <t xml:space="preserve">Land tenure </t>
  </si>
  <si>
    <t xml:space="preserve">Neotropica / papagaio </t>
  </si>
  <si>
    <t xml:space="preserve">Deforestation </t>
  </si>
  <si>
    <t>Pantanal</t>
  </si>
  <si>
    <t>ICV</t>
  </si>
  <si>
    <t>Fire</t>
  </si>
  <si>
    <t>Renctas</t>
  </si>
  <si>
    <t xml:space="preserve">Agricultrure Threat / water </t>
  </si>
  <si>
    <t xml:space="preserve">Lapig </t>
  </si>
  <si>
    <t>Cerrado</t>
  </si>
  <si>
    <t>Brazil</t>
  </si>
  <si>
    <t>North Minas</t>
  </si>
  <si>
    <t xml:space="preserve">Cerrado MS </t>
  </si>
  <si>
    <t>Cerrado - MS</t>
  </si>
  <si>
    <t>Mata Atlântica</t>
  </si>
  <si>
    <t>PT</t>
  </si>
  <si>
    <t>EN</t>
  </si>
  <si>
    <t xml:space="preserve">Theme </t>
  </si>
  <si>
    <t>Biodiversity</t>
  </si>
  <si>
    <t>Information</t>
  </si>
  <si>
    <t>Commodity</t>
  </si>
  <si>
    <t>Flower picking</t>
  </si>
  <si>
    <t>Agricultrure Threat</t>
  </si>
  <si>
    <t>Climate Impact</t>
  </si>
  <si>
    <t>Land tenure</t>
  </si>
  <si>
    <t>Deforestation</t>
  </si>
  <si>
    <t>Peoples rights</t>
  </si>
  <si>
    <t>Agricultrure Threat / water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</si>
</sst>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9" x14ac:knownFonts="1">
    <font>
      <sz val="12"/>
      <color theme="1"/>
      <name val="Calibri"/>
      <family val="2"/>
      <scheme val="minor"/>
    </font>
    <font>
      <b/>
      <sz val="12"/>
      <color theme="1"/>
      <name val="Calibri"/>
      <family val="2"/>
      <scheme val="minor"/>
    </font>
    <font>
      <b/>
      <sz val="12"/>
      <name val="Calibri"/>
      <family val="2"/>
      <scheme val="minor"/>
    </font>
    <font>
      <sz val="12"/>
      <name val="Calibri"/>
      <family val="2"/>
      <scheme val="minor"/>
    </font>
    <font>
      <sz val="12"/>
      <color rgb="FF000000"/>
      <name val="Calibri"/>
      <family val="2"/>
      <scheme val="minor"/>
    </font>
    <font>
      <sz val="10"/>
      <name val="Verdana"/>
      <family val="2"/>
    </font>
    <font>
      <u/>
      <sz val="12"/>
      <color theme="10"/>
      <name val="Calibri"/>
      <family val="2"/>
      <scheme val="minor"/>
    </font>
    <font>
      <u/>
      <sz val="12"/>
      <color rgb="FF000000"/>
      <name val="Calibri"/>
      <family val="2"/>
      <scheme val="minor"/>
    </font>
    <font>
      <u/>
      <sz val="12"/>
      <color rgb="FF0000FF"/>
      <name val="Calibri"/>
      <family val="2"/>
      <scheme val="minor"/>
    </font>
  </fonts>
  <fills count="5">
    <fill>
      <patternFill patternType="none"/>
    </fill>
    <fill>
      <patternFill patternType="gray125"/>
    </fill>
    <fill>
      <patternFill patternType="solid">
        <fgColor theme="2"/>
        <bgColor indexed="64"/>
      </patternFill>
    </fill>
    <fill>
      <patternFill patternType="solid">
        <fgColor theme="4" tint="0.79998168889431442"/>
        <bgColor indexed="64"/>
      </patternFill>
    </fill>
    <fill>
      <patternFill patternType="solid">
        <fgColor theme="9" tint="0.79998168889431442"/>
        <bgColor indexed="64"/>
      </patternFill>
    </fill>
  </fills>
  <borders count="1">
    <border>
      <left/>
      <right/>
      <top/>
      <bottom/>
      <diagonal/>
    </border>
  </borders>
  <cellStyleXfs count="2">
    <xf numFmtId="0" fontId="0" fillId="0" borderId="0"/>
    <xf numFmtId="0" fontId="6" fillId="0" borderId="0" applyNumberFormat="0" applyFill="0" applyBorder="0" applyAlignment="0" applyProtection="0"/>
  </cellStyleXfs>
  <cellXfs count="38">
    <xf numFmtId="0" fontId="0" fillId="0" borderId="0" xfId="0"/>
    <xf numFmtId="0" fontId="3" fillId="0" borderId="0" xfId="0" applyFont="1" applyAlignment="1">
      <alignment horizontal="left"/>
    </xf>
    <xf numFmtId="1" fontId="3" fillId="0" borderId="0" xfId="0" applyNumberFormat="1" applyFont="1" applyAlignment="1">
      <alignment horizontal="right"/>
    </xf>
    <xf numFmtId="14" fontId="0" fillId="0" borderId="0" xfId="0" applyNumberFormat="1"/>
    <xf numFmtId="0" fontId="1" fillId="2" borderId="0" xfId="0" applyFont="1" applyFill="1"/>
    <xf numFmtId="0" fontId="2" fillId="2" borderId="0" xfId="0" applyFont="1" applyFill="1" applyAlignment="1">
      <alignment horizontal="left"/>
    </xf>
    <xf numFmtId="0" fontId="2" fillId="2" borderId="0" xfId="0" applyFont="1" applyFill="1" applyAlignment="1">
      <alignment horizontal="right"/>
    </xf>
    <xf numFmtId="14" fontId="0" fillId="0" borderId="0" xfId="0" applyNumberFormat="1" applyAlignment="1">
      <alignment horizontal="right"/>
    </xf>
    <xf numFmtId="0" fontId="0" fillId="0" borderId="0" xfId="0" applyAlignment="1">
      <alignment horizontal="left"/>
    </xf>
    <xf numFmtId="0" fontId="0" fillId="0" borderId="0" xfId="0" applyFill="1" applyAlignment="1">
      <alignment horizontal="left"/>
    </xf>
    <xf numFmtId="0" fontId="0" fillId="0" borderId="0" xfId="0" applyFill="1" applyAlignment="1">
      <alignment horizontal="right"/>
    </xf>
    <xf numFmtId="0" fontId="4" fillId="0" borderId="0" xfId="0" applyFont="1"/>
    <xf numFmtId="1" fontId="5" fillId="0" borderId="0" xfId="0" applyNumberFormat="1" applyFont="1" applyAlignment="1">
      <alignment horizontal="right"/>
    </xf>
    <xf numFmtId="0" fontId="1" fillId="0" borderId="0" xfId="0" applyFont="1" applyFill="1"/>
    <xf numFmtId="0" fontId="6" fillId="0" borderId="0" xfId="1"/>
    <xf numFmtId="0" fontId="6" fillId="0" borderId="0" xfId="1" applyAlignment="1">
      <alignment horizontal="left"/>
    </xf>
    <xf numFmtId="0" fontId="0" fillId="0" borderId="0" xfId="0" applyFont="1"/>
    <xf numFmtId="0" fontId="7" fillId="0" borderId="0" xfId="0" applyFont="1"/>
    <xf numFmtId="0" fontId="8" fillId="0" borderId="0" xfId="0" applyFont="1" applyAlignment="1">
      <alignment horizontal="left"/>
    </xf>
    <xf numFmtId="164" fontId="3" fillId="0" borderId="0" xfId="0" applyNumberFormat="1" applyFont="1" applyAlignment="1">
      <alignment horizontal="right"/>
    </xf>
    <xf numFmtId="0" fontId="3" fillId="0" borderId="0" xfId="0" applyFont="1" applyAlignment="1">
      <alignment horizontal="right"/>
    </xf>
    <xf numFmtId="14" fontId="3" fillId="0" borderId="0" xfId="0" applyNumberFormat="1" applyFont="1" applyAlignment="1">
      <alignment horizontal="right"/>
    </xf>
    <xf numFmtId="0" fontId="0" fillId="0" borderId="0" xfId="0" applyFont="1" applyAlignment="1">
      <alignment horizontal="left"/>
    </xf>
    <xf numFmtId="0" fontId="0" fillId="0" borderId="0" xfId="0" applyFont="1" applyAlignment="1">
      <alignment horizontal="right"/>
    </xf>
    <xf numFmtId="1" fontId="3" fillId="0" borderId="0" xfId="0" applyNumberFormat="1" applyFont="1" applyAlignment="1">
      <alignment horizontal="left"/>
    </xf>
    <xf numFmtId="164" fontId="3" fillId="0" borderId="0" xfId="0" applyNumberFormat="1" applyFont="1"/>
    <xf numFmtId="1" fontId="3" fillId="0" borderId="0" xfId="0" applyNumberFormat="1" applyFont="1" applyFill="1" applyAlignment="1">
      <alignment horizontal="right"/>
    </xf>
    <xf numFmtId="164" fontId="2" fillId="2" borderId="0" xfId="0" applyNumberFormat="1" applyFont="1" applyFill="1" applyAlignment="1">
      <alignment horizontal="left"/>
    </xf>
    <xf numFmtId="0" fontId="4" fillId="0" borderId="0" xfId="0" applyFont="1" applyAlignment="1">
      <alignment horizontal="right"/>
    </xf>
    <xf numFmtId="0" fontId="2" fillId="3" borderId="0" xfId="0" applyFont="1" applyFill="1" applyAlignment="1">
      <alignment horizontal="left"/>
    </xf>
    <xf numFmtId="164" fontId="2" fillId="3" borderId="0" xfId="0" applyNumberFormat="1" applyFont="1" applyFill="1" applyAlignment="1">
      <alignment horizontal="left"/>
    </xf>
    <xf numFmtId="0" fontId="2" fillId="3" borderId="0" xfId="0" applyFont="1" applyFill="1" applyAlignment="1">
      <alignment horizontal="right"/>
    </xf>
    <xf numFmtId="0" fontId="1" fillId="4" borderId="0" xfId="0" applyFont="1" applyFill="1"/>
    <xf numFmtId="0" fontId="0" fillId="0" borderId="0" xfId="0" applyFill="1"/>
    <xf numFmtId="0" fontId="1" fillId="2" borderId="0" xfId="0" applyFont="1" applyFill="1" applyAlignment="1">
      <alignment horizontal="left" wrapText="1"/>
    </xf>
    <xf numFmtId="0" fontId="0" fillId="0" borderId="0" xfId="0" applyAlignment="1">
      <alignment horizontal="left" wrapText="1"/>
    </xf>
    <xf numFmtId="14" fontId="0" fillId="0" borderId="0" xfId="0" applyNumberFormat="1" applyAlignment="1">
      <alignment horizontal="left" wrapText="1"/>
    </xf>
    <xf numFmtId="0" fontId="0" fillId="0" borderId="0" xfId="0" applyFill="1" applyAlignment="1">
      <alignment horizontal="left" wrapText="1"/>
    </xf>
  </cellXfs>
  <cellStyles count="2">
    <cellStyle name="Hiperlink" xfId="1" builtinId="8"/>
    <cellStyle name="Normal" xfId="0" builtinId="0"/>
  </cellStyles>
  <dxfs count="5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Ex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Ex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cat">
        <cx:f>_xlchart.v1.0</cx:f>
      </cx:strDim>
      <cx:numDim type="size">
        <cx:f>_xlchart.v1.1</cx:f>
      </cx:numDim>
    </cx:data>
  </cx:chartData>
  <cx:chart>
    <cx:title pos="t" align="ctr" overlay="0"/>
    <cx:plotArea>
      <cx:plotAreaRegion>
        <cx:series layoutId="treemap" uniqueId="{8A238F85-7461-6243-8AC6-5E77058C6A52}">
          <cx:dataLabels pos="inEnd">
            <cx:visibility seriesName="0" categoryName="1" value="0"/>
          </cx:dataLabels>
          <cx:dataId val="0"/>
          <cx:layoutPr>
            <cx:parentLabelLayout val="overlapping"/>
          </cx:layoutPr>
        </cx:series>
      </cx:plotAreaRegion>
    </cx:plotArea>
    <cx:legend pos="t" align="ctr" overlay="0">
      <cx:txPr>
        <a:bodyPr spcFirstLastPara="1" vertOverflow="ellipsis" horzOverflow="overflow" wrap="square" lIns="0" tIns="0" rIns="0" bIns="0" anchor="ctr" anchorCtr="1"/>
        <a:lstStyle/>
        <a:p>
          <a:pPr algn="ctr" rtl="0">
            <a:defRPr sz="1200"/>
          </a:pPr>
          <a:endParaRPr lang="pt-BR" sz="1200" b="0" i="0" u="none" strike="noStrike" baseline="0">
            <a:solidFill>
              <a:sysClr val="windowText" lastClr="000000">
                <a:lumMod val="65000"/>
                <a:lumOff val="35000"/>
              </a:sysClr>
            </a:solidFill>
            <a:latin typeface="Calibri" panose="020F0502020204030204"/>
          </a:endParaRPr>
        </a:p>
      </cx:txPr>
    </cx:legend>
  </cx:chart>
</cx:chartSpace>
</file>

<file path=xl/charts/chartEx2.xml><?xml version="1.0" encoding="utf-8"?>
<cx:chartSpace xmlns:a="http://schemas.openxmlformats.org/drawingml/2006/main" xmlns:r="http://schemas.openxmlformats.org/officeDocument/2006/relationships" xmlns:cx="http://schemas.microsoft.com/office/drawing/2014/chartex">
  <cx:chartData>
    <cx:data id="0">
      <cx:strDim type="cat">
        <cx:f>_xlchart.v1.2</cx:f>
      </cx:strDim>
      <cx:numDim type="size">
        <cx:f>_xlchart.v1.3</cx:f>
      </cx:numDim>
    </cx:data>
  </cx:chartData>
  <cx:chart>
    <cx:title pos="t" align="ctr" overlay="0"/>
    <cx:plotArea>
      <cx:plotAreaRegion>
        <cx:series layoutId="treemap" uniqueId="{70F485E3-1AF2-2440-B990-FFF77EB4FD81}">
          <cx:dataLabels pos="inEnd">
            <cx:visibility seriesName="0" categoryName="1" value="0"/>
          </cx:dataLabels>
          <cx:dataId val="0"/>
          <cx:layoutPr>
            <cx:parentLabelLayout val="overlapping"/>
          </cx:layoutPr>
        </cx:series>
      </cx:plotAreaRegion>
    </cx:plotArea>
    <cx:legend pos="t" align="ctr" overlay="0">
      <cx:txPr>
        <a:bodyPr spcFirstLastPara="1" vertOverflow="ellipsis" horzOverflow="overflow" wrap="square" lIns="0" tIns="0" rIns="0" bIns="0" anchor="ctr" anchorCtr="1"/>
        <a:lstStyle/>
        <a:p>
          <a:pPr algn="ctr" rtl="0">
            <a:defRPr sz="1200"/>
          </a:pPr>
          <a:endParaRPr lang="pt-BR" sz="1200" b="0" i="0" u="none" strike="noStrike" baseline="0">
            <a:solidFill>
              <a:sysClr val="windowText" lastClr="000000">
                <a:lumMod val="65000"/>
                <a:lumOff val="35000"/>
              </a:sysClr>
            </a:solidFill>
            <a:latin typeface="Calibri" panose="020F0502020204030204"/>
          </a:endParaRPr>
        </a:p>
      </cx:txPr>
    </cx:legend>
  </cx:chart>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410">
  <cs:axisTitle>
    <cs:lnRef idx="0"/>
    <cs:fillRef idx="0"/>
    <cs:effectRef idx="0"/>
    <cs:fontRef idx="minor">
      <a:schemeClr val="tx1">
        <a:lumMod val="65000"/>
        <a:lumOff val="35000"/>
      </a:schemeClr>
    </cs:fontRef>
    <cs:spPr>
      <a:solidFill>
        <a:schemeClr val="bg1">
          <a:lumMod val="65000"/>
        </a:schemeClr>
      </a:solidFill>
      <a:ln w="19050">
        <a:solidFill>
          <a:schemeClr val="bg1"/>
        </a:solidFill>
      </a:ln>
    </cs:spPr>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410">
  <cs:axisTitle>
    <cs:lnRef idx="0"/>
    <cs:fillRef idx="0"/>
    <cs:effectRef idx="0"/>
    <cs:fontRef idx="minor">
      <a:schemeClr val="tx1">
        <a:lumMod val="65000"/>
        <a:lumOff val="35000"/>
      </a:schemeClr>
    </cs:fontRef>
    <cs:spPr>
      <a:solidFill>
        <a:schemeClr val="bg1">
          <a:lumMod val="65000"/>
        </a:schemeClr>
      </a:solidFill>
      <a:ln w="19050">
        <a:solidFill>
          <a:schemeClr val="bg1"/>
        </a:solidFill>
      </a:ln>
    </cs:spPr>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microsoft.com/office/2014/relationships/chartEx" Target="../charts/chartEx2.xml"/><Relationship Id="rId1" Type="http://schemas.microsoft.com/office/2014/relationships/chartEx" Target="../charts/chartEx1.xml"/></Relationships>
</file>

<file path=xl/drawings/drawing1.xml><?xml version="1.0" encoding="utf-8"?>
<xdr:wsDr xmlns:xdr="http://schemas.openxmlformats.org/drawingml/2006/spreadsheetDrawing" xmlns:a="http://schemas.openxmlformats.org/drawingml/2006/main">
  <xdr:twoCellAnchor>
    <xdr:from>
      <xdr:col>9</xdr:col>
      <xdr:colOff>666750</xdr:colOff>
      <xdr:row>52</xdr:row>
      <xdr:rowOff>190500</xdr:rowOff>
    </xdr:from>
    <xdr:to>
      <xdr:col>18</xdr:col>
      <xdr:colOff>368300</xdr:colOff>
      <xdr:row>79</xdr:row>
      <xdr:rowOff>190500</xdr:rowOff>
    </xdr:to>
    <mc:AlternateContent xmlns:mc="http://schemas.openxmlformats.org/markup-compatibility/2006">
      <mc:Choice xmlns:cx1="http://schemas.microsoft.com/office/drawing/2015/9/8/chartex" Requires="cx1">
        <xdr:graphicFrame macro="">
          <xdr:nvGraphicFramePr>
            <xdr:cNvPr id="2" name="Gráfico 1">
              <a:extLst>
                <a:ext uri="{FF2B5EF4-FFF2-40B4-BE49-F238E27FC236}">
                  <a16:creationId xmlns:a16="http://schemas.microsoft.com/office/drawing/2014/main" id="{0AA2AF33-A669-E24A-A3DE-7D6238165FE5}"/>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17913350" y="14655800"/>
              <a:ext cx="7270750" cy="5486400"/>
            </a:xfrm>
            <a:prstGeom prst="rect">
              <a:avLst/>
            </a:prstGeom>
            <a:solidFill>
              <a:prstClr val="white"/>
            </a:solidFill>
            <a:ln w="1">
              <a:solidFill>
                <a:prstClr val="green"/>
              </a:solidFill>
            </a:ln>
          </xdr:spPr>
          <xdr:txBody>
            <a:bodyPr vertOverflow="clip" horzOverflow="clip"/>
            <a:lstStyle/>
            <a:p>
              <a:r>
                <a:rPr lang="pt-BR" sz="1100"/>
                <a:t>Este gráfico não está disponível na sua versão de Excel.
Editar esta forma ou salvar esta pasta de trabalho em um formato de arquivo diferente quebrará o gráfico permanentemente.</a:t>
              </a:r>
            </a:p>
          </xdr:txBody>
        </xdr:sp>
      </mc:Fallback>
    </mc:AlternateContent>
    <xdr:clientData/>
  </xdr:twoCellAnchor>
  <xdr:twoCellAnchor>
    <xdr:from>
      <xdr:col>4</xdr:col>
      <xdr:colOff>330200</xdr:colOff>
      <xdr:row>54</xdr:row>
      <xdr:rowOff>101600</xdr:rowOff>
    </xdr:from>
    <xdr:to>
      <xdr:col>8</xdr:col>
      <xdr:colOff>1358900</xdr:colOff>
      <xdr:row>82</xdr:row>
      <xdr:rowOff>139700</xdr:rowOff>
    </xdr:to>
    <mc:AlternateContent xmlns:mc="http://schemas.openxmlformats.org/markup-compatibility/2006">
      <mc:Choice xmlns:cx1="http://schemas.microsoft.com/office/drawing/2015/9/8/chartex" Requires="cx1">
        <xdr:graphicFrame macro="">
          <xdr:nvGraphicFramePr>
            <xdr:cNvPr id="3" name="Gráfico 2">
              <a:extLst>
                <a:ext uri="{FF2B5EF4-FFF2-40B4-BE49-F238E27FC236}">
                  <a16:creationId xmlns:a16="http://schemas.microsoft.com/office/drawing/2014/main" id="{5C447535-6F98-0346-AE88-A2433E631464}"/>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xfrm>
              <a:off x="10426700" y="14973300"/>
              <a:ext cx="6807200" cy="5727700"/>
            </a:xfrm>
            <a:prstGeom prst="rect">
              <a:avLst/>
            </a:prstGeom>
            <a:solidFill>
              <a:prstClr val="white"/>
            </a:solidFill>
            <a:ln w="1">
              <a:solidFill>
                <a:prstClr val="green"/>
              </a:solidFill>
            </a:ln>
          </xdr:spPr>
          <xdr:txBody>
            <a:bodyPr vertOverflow="clip" horzOverflow="clip"/>
            <a:lstStyle/>
            <a:p>
              <a:r>
                <a:rPr lang="pt-BR" sz="1100"/>
                <a:t>Este gráfico não está disponível na sua versão de Excel.
Editar esta forma ou salvar esta pasta de trabalho em um formato de arquivo diferente quebrará o gráfico permanentemente.</a:t>
              </a:r>
            </a:p>
          </xdr:txBody>
        </xdr:sp>
      </mc:Fallback>
    </mc:AlternateContent>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news.mongabay.com/2020/11/crimefighting-ngo-tracks-brazil-wildlife-trade-on-whatsapp-and-facebook/" TargetMode="External"/><Relationship Id="rId13" Type="http://schemas.openxmlformats.org/officeDocument/2006/relationships/hyperlink" Target="https://news.mongabay.com/2021/02/whats-at-stake-is-the-life-of-every-being-saving-the-brazilian-cerrado/" TargetMode="External"/><Relationship Id="rId18" Type="http://schemas.openxmlformats.org/officeDocument/2006/relationships/hyperlink" Target="https://news.mongabay.com/2021/03/the-possible-meat-a-brazilian-farmer-shows-ranching-can-regenerate-the-cerrado/" TargetMode="External"/><Relationship Id="rId3" Type="http://schemas.openxmlformats.org/officeDocument/2006/relationships/hyperlink" Target="https://news.mongabay.com/by/michael-becker/" TargetMode="External"/><Relationship Id="rId7" Type="http://schemas.openxmlformats.org/officeDocument/2006/relationships/hyperlink" Target="https://news.mongabay.com/2020/10/digital-land-grab-deprives-traditional-latam-peoples-of-ancestral-lands-report/" TargetMode="External"/><Relationship Id="rId12" Type="http://schemas.openxmlformats.org/officeDocument/2006/relationships/hyperlink" Target="https://news.mongabay.com/2021/02/race-against-time-saving-the-snakes-and-lizards-of-brazils-cerrado/" TargetMode="External"/><Relationship Id="rId17" Type="http://schemas.openxmlformats.org/officeDocument/2006/relationships/hyperlink" Target="https://news.mongabay.com/2021/03/the-art-of-adaption-and-survival-a-story-of-brazils-kadiweu-people/" TargetMode="External"/><Relationship Id="rId2" Type="http://schemas.openxmlformats.org/officeDocument/2006/relationships/hyperlink" Target="https://news.mongabay.com/2020/05/the-unknown-cerrado-and-its-colossal-biological-relevance-commentary/" TargetMode="External"/><Relationship Id="rId16" Type="http://schemas.openxmlformats.org/officeDocument/2006/relationships/hyperlink" Target="https://news.mongabay.com/2021/03/study-sounds-latest-warning-of-rainforest-turning-into-savanna-as-climate-warms/" TargetMode="External"/><Relationship Id="rId1" Type="http://schemas.openxmlformats.org/officeDocument/2006/relationships/hyperlink" Target="https://news.mongabay.com/2020/05/soy-made-the-cerrado-a-breadbasket-climate-change-may-end-that/" TargetMode="External"/><Relationship Id="rId6" Type="http://schemas.openxmlformats.org/officeDocument/2006/relationships/hyperlink" Target="https://news.mongabay.com/2020/10/at-risk-cerrado-mammals-need-fully-protected-parks-to-survive-researchers/" TargetMode="External"/><Relationship Id="rId11" Type="http://schemas.openxmlformats.org/officeDocument/2006/relationships/hyperlink" Target="https://news.mongabay.com/2021/02/brazil-flower-gatherers-win-acclaim-efficient-long-lasting-resilient/" TargetMode="External"/><Relationship Id="rId5" Type="http://schemas.openxmlformats.org/officeDocument/2006/relationships/hyperlink" Target="https://news.mongabay.com/2020/06/china-and-eu-appetite-for-soy-drives-brazilian-deforestation-climate-change-study/" TargetMode="External"/><Relationship Id="rId15" Type="http://schemas.openxmlformats.org/officeDocument/2006/relationships/hyperlink" Target="https://news.mongabay.com/2021/03/can-slow-food-save-brazils-fast-vanishing-cerrado-savanna/" TargetMode="External"/><Relationship Id="rId10" Type="http://schemas.openxmlformats.org/officeDocument/2006/relationships/hyperlink" Target="https://news.mongabay.com/2021/02/big-dream-ngo-leads-in-creating-1615-mile-amazon-cerrado-river-greenbelt/" TargetMode="External"/><Relationship Id="rId19" Type="http://schemas.openxmlformats.org/officeDocument/2006/relationships/hyperlink" Target="https://news.mongabay.com/2021/03/traditional-healers-are-preserving-their-knowledge-and-with-it-the-biodiversity-of-brazils-savanna/" TargetMode="External"/><Relationship Id="rId4" Type="http://schemas.openxmlformats.org/officeDocument/2006/relationships/hyperlink" Target="https://news.mongabay.com/2020/04/we-are-invisible-brazilian-cerrado-quilombos-fight-for-land-and-lives/" TargetMode="External"/><Relationship Id="rId9" Type="http://schemas.openxmlformats.org/officeDocument/2006/relationships/hyperlink" Target="https://news.mongabay.com/2020/12/restaura-cerrado-saving-brazils-savanna-by-reseeding-and-restoring-it/" TargetMode="External"/><Relationship Id="rId14" Type="http://schemas.openxmlformats.org/officeDocument/2006/relationships/hyperlink" Target="https://news.mongabay.com/2021/03/a-new-app-puts-invisible-communities-in-brazils-cerrado-on-the-map/"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s://brasil.mongabay.com/2020/10/produto-para-conter-fogo-no-cerrado-e-no-pantanal-pode-causar-danos-a-natureza/" TargetMode="External"/><Relationship Id="rId18" Type="http://schemas.openxmlformats.org/officeDocument/2006/relationships/hyperlink" Target="https://news.mongabay.com/2020/05/soy-made-the-cerrado-a-breadbasket-climate-change-may-end-that/" TargetMode="External"/><Relationship Id="rId26" Type="http://schemas.openxmlformats.org/officeDocument/2006/relationships/hyperlink" Target="https://news.mongabay.com/2020/12/restaura-cerrado-saving-brazils-savanna-by-reseeding-and-restoring-it/" TargetMode="External"/><Relationship Id="rId21" Type="http://schemas.openxmlformats.org/officeDocument/2006/relationships/hyperlink" Target="https://news.mongabay.com/2020/04/we-are-invisible-brazilian-cerrado-quilombos-fight-for-land-and-lives/" TargetMode="External"/><Relationship Id="rId34" Type="http://schemas.openxmlformats.org/officeDocument/2006/relationships/hyperlink" Target="https://news.mongabay.com/2021/03/the-art-of-adaption-and-survival-a-story-of-brazils-kadiweu-people/" TargetMode="External"/><Relationship Id="rId7" Type="http://schemas.openxmlformats.org/officeDocument/2006/relationships/hyperlink" Target="https://brasil.mongabay.com/2020/08/como-funciona-o-comercio-ilegal-que-transforma-papagaios-livres-em-pets/" TargetMode="External"/><Relationship Id="rId12" Type="http://schemas.openxmlformats.org/officeDocument/2006/relationships/hyperlink" Target="https://brasil.mongabay.com/2020/10/enquanto-brasil-queima-brigadas-indigenas-de-combate-ao-fogo-encaram-futuro-incerto/" TargetMode="External"/><Relationship Id="rId17" Type="http://schemas.openxmlformats.org/officeDocument/2006/relationships/hyperlink" Target="https://brasil.mongabay.com/2021/02/plataforma-inedita-no-brasil-reune-dados-sobre-o-cerrado/" TargetMode="External"/><Relationship Id="rId25" Type="http://schemas.openxmlformats.org/officeDocument/2006/relationships/hyperlink" Target="https://news.mongabay.com/2020/11/crimefighting-ngo-tracks-brazil-wildlife-trade-on-whatsapp-and-facebook/" TargetMode="External"/><Relationship Id="rId33" Type="http://schemas.openxmlformats.org/officeDocument/2006/relationships/hyperlink" Target="https://news.mongabay.com/2021/03/study-sounds-latest-warning-of-rainforest-turning-into-savanna-as-climate-warms/" TargetMode="External"/><Relationship Id="rId2" Type="http://schemas.openxmlformats.org/officeDocument/2006/relationships/hyperlink" Target="https://brasil.mongabay.com/2020/03/demanda-por-etanol-pode-extinguir-mamiferos-do-cerrado-aponta-estudo/" TargetMode="External"/><Relationship Id="rId16" Type="http://schemas.openxmlformats.org/officeDocument/2006/relationships/hyperlink" Target="https://brasil.mongabay.com/2020/12/grilagem-no-cerrado-baiano-resvala-na-cargill-e-em-fundo-de-pensao-dos-eua/" TargetMode="External"/><Relationship Id="rId20" Type="http://schemas.openxmlformats.org/officeDocument/2006/relationships/hyperlink" Target="https://news.mongabay.com/by/michael-becker/" TargetMode="External"/><Relationship Id="rId29" Type="http://schemas.openxmlformats.org/officeDocument/2006/relationships/hyperlink" Target="https://news.mongabay.com/2021/02/race-against-time-saving-the-snakes-and-lizards-of-brazils-cerrado/" TargetMode="External"/><Relationship Id="rId1" Type="http://schemas.openxmlformats.org/officeDocument/2006/relationships/hyperlink" Target="https://brasil.mongabay.com/2020/06/crise-climatica-pode-acabar-com-a-expansao-da-soja-no-cerrado/" TargetMode="External"/><Relationship Id="rId6" Type="http://schemas.openxmlformats.org/officeDocument/2006/relationships/hyperlink" Target="https://brasil.mongabay.com/2020/07/harvard-investiu-quase-meio-bilhao-de-dolares-em-terras-do-cerrado-marcadas-por-conflitos/" TargetMode="External"/><Relationship Id="rId11" Type="http://schemas.openxmlformats.org/officeDocument/2006/relationships/hyperlink" Target="https://brasil.mongabay.com/2020/10/apos-se-envolver-na-grilagem-de-140-mil-hectares-harvard-escapa-da-justica-na-bahia/" TargetMode="External"/><Relationship Id="rId24" Type="http://schemas.openxmlformats.org/officeDocument/2006/relationships/hyperlink" Target="https://news.mongabay.com/2020/10/digital-land-grab-deprives-traditional-latam-peoples-of-ancestral-lands-report/" TargetMode="External"/><Relationship Id="rId32" Type="http://schemas.openxmlformats.org/officeDocument/2006/relationships/hyperlink" Target="https://news.mongabay.com/2021/03/can-slow-food-save-brazils-fast-vanishing-cerrado-savanna/" TargetMode="External"/><Relationship Id="rId37" Type="http://schemas.openxmlformats.org/officeDocument/2006/relationships/drawing" Target="../drawings/drawing1.xml"/><Relationship Id="rId5" Type="http://schemas.openxmlformats.org/officeDocument/2006/relationships/hyperlink" Target="https://brasil.mongabay.com/2020/07/desmatamento-esta-afetando-a-producao-de-milho-no-cerrado/" TargetMode="External"/><Relationship Id="rId15" Type="http://schemas.openxmlformats.org/officeDocument/2006/relationships/hyperlink" Target="https://brasil.mongabay.com/2020/12/cerrado-baiano-perdeu-quase-2-bilhoes-de-litros-de-agua-por-dia-para-o-agronegocio-na-pandemia/" TargetMode="External"/><Relationship Id="rId23" Type="http://schemas.openxmlformats.org/officeDocument/2006/relationships/hyperlink" Target="https://news.mongabay.com/2020/10/at-risk-cerrado-mammals-need-fully-protected-parks-to-survive-researchers/" TargetMode="External"/><Relationship Id="rId28" Type="http://schemas.openxmlformats.org/officeDocument/2006/relationships/hyperlink" Target="https://news.mongabay.com/2021/02/brazil-flower-gatherers-win-acclaim-efficient-long-lasting-resilient/" TargetMode="External"/><Relationship Id="rId36" Type="http://schemas.openxmlformats.org/officeDocument/2006/relationships/hyperlink" Target="https://news.mongabay.com/2021/03/traditional-healers-are-preserving-their-knowledge-and-with-it-the-biodiversity-of-brazils-savanna/" TargetMode="External"/><Relationship Id="rId10" Type="http://schemas.openxmlformats.org/officeDocument/2006/relationships/hyperlink" Target="https://brasil.mongabay.com/2020/09/como-pequenos-agricultores-e-vaqueiros-mantem-o-cerrado-vivo-na-bahia/" TargetMode="External"/><Relationship Id="rId19" Type="http://schemas.openxmlformats.org/officeDocument/2006/relationships/hyperlink" Target="https://news.mongabay.com/2020/05/the-unknown-cerrado-and-its-colossal-biological-relevance-commentary/" TargetMode="External"/><Relationship Id="rId31" Type="http://schemas.openxmlformats.org/officeDocument/2006/relationships/hyperlink" Target="https://news.mongabay.com/2021/03/a-new-app-puts-invisible-communities-in-brazils-cerrado-on-the-map/" TargetMode="External"/><Relationship Id="rId4" Type="http://schemas.openxmlformats.org/officeDocument/2006/relationships/hyperlink" Target="https://brasil.mongabay.com/2020/06/os-corredores-florestais-que-estao-salvando-o-mico-leao-preto/" TargetMode="External"/><Relationship Id="rId9" Type="http://schemas.openxmlformats.org/officeDocument/2006/relationships/hyperlink" Target="https://brasil.mongabay.com/2020/08/projeto-se-dedica-ha-10-anos-a-estudar-o-maior-dos-tatus-um-gigante-timido-que-quase-ninguem-ve/" TargetMode="External"/><Relationship Id="rId14" Type="http://schemas.openxmlformats.org/officeDocument/2006/relationships/hyperlink" Target="https://brasil.mongabay.com/2020/10/vitimas-do-trafico-saguis-invasores-podem-levar-macacos-da-mata-atlantica-a-extincao/" TargetMode="External"/><Relationship Id="rId22" Type="http://schemas.openxmlformats.org/officeDocument/2006/relationships/hyperlink" Target="https://news.mongabay.com/2020/06/china-and-eu-appetite-for-soy-drives-brazilian-deforestation-climate-change-study/" TargetMode="External"/><Relationship Id="rId27" Type="http://schemas.openxmlformats.org/officeDocument/2006/relationships/hyperlink" Target="https://news.mongabay.com/2021/02/big-dream-ngo-leads-in-creating-1615-mile-amazon-cerrado-river-greenbelt/" TargetMode="External"/><Relationship Id="rId30" Type="http://schemas.openxmlformats.org/officeDocument/2006/relationships/hyperlink" Target="https://news.mongabay.com/2021/02/whats-at-stake-is-the-life-of-every-being-saving-the-brazilian-cerrado/" TargetMode="External"/><Relationship Id="rId35" Type="http://schemas.openxmlformats.org/officeDocument/2006/relationships/hyperlink" Target="https://news.mongabay.com/2021/03/the-possible-meat-a-brazilian-farmer-shows-ranching-can-regenerate-the-cerrado/" TargetMode="External"/><Relationship Id="rId8" Type="http://schemas.openxmlformats.org/officeDocument/2006/relationships/hyperlink" Target="https://brasil.mongabay.com/2020/08/estudo-aponta-soja-como-responsavel-por-quase-um-terco-do-desmatamento-em-mato-grosso/" TargetMode="External"/><Relationship Id="rId3" Type="http://schemas.openxmlformats.org/officeDocument/2006/relationships/hyperlink" Target="https://brasil.mongabay.com/2020/06/maior-especialista-em-antas-do-mundo-prepara-missao-inedita-na-amazonia/"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s://www.facebook.com/mongabay/posts/10159210716947878" TargetMode="External"/><Relationship Id="rId21" Type="http://schemas.openxmlformats.org/officeDocument/2006/relationships/hyperlink" Target="https://www.facebook.com/mongabay/posts/10159532429262878" TargetMode="External"/><Relationship Id="rId42" Type="http://schemas.openxmlformats.org/officeDocument/2006/relationships/hyperlink" Target="https://news.mongabay.com/2021/02/new-platform-gathers-data-on-brazils-disappearing-cerrado-biome/" TargetMode="External"/><Relationship Id="rId63" Type="http://schemas.openxmlformats.org/officeDocument/2006/relationships/hyperlink" Target="https://www.facebook.com/mongabay/posts/10159588141722878" TargetMode="External"/><Relationship Id="rId84" Type="http://schemas.openxmlformats.org/officeDocument/2006/relationships/hyperlink" Target="https://brasil.mongabay.com/2021/02/plataforma-inedita-no-brasil-reune-dados-sobre-o-cerrado/" TargetMode="External"/><Relationship Id="rId138" Type="http://schemas.openxmlformats.org/officeDocument/2006/relationships/hyperlink" Target="https://brasil.mongabay.com/2020/10/vitimas-do-trafico-saguis-invasores-podem-levar-macacos-da-mata-atlantica-a-extincao/" TargetMode="External"/><Relationship Id="rId107" Type="http://schemas.openxmlformats.org/officeDocument/2006/relationships/hyperlink" Target="https://news.mongabay.com/2020/09/for-brazils-most-trafficked-parrot-the-poaching-is-relentless/" TargetMode="External"/><Relationship Id="rId11" Type="http://schemas.openxmlformats.org/officeDocument/2006/relationships/hyperlink" Target="https://www.facebook.com/mongabay/posts/10159516845777878" TargetMode="External"/><Relationship Id="rId32" Type="http://schemas.openxmlformats.org/officeDocument/2006/relationships/hyperlink" Target="https://news.mongabay.com/2021/02/big-dream-ngo-leads-in-creating-1615-mile-amazon-cerrado-river-greenbelt/" TargetMode="External"/><Relationship Id="rId53" Type="http://schemas.openxmlformats.org/officeDocument/2006/relationships/hyperlink" Target="https://www.facebook.com/mongabay/posts/10159608165112878" TargetMode="External"/><Relationship Id="rId74" Type="http://schemas.openxmlformats.org/officeDocument/2006/relationships/hyperlink" Target="https://news.mongabay.com/2021/03/study-sounds-latest-warning-of-rainforest-turning-into-savanna-as-climate-warms/" TargetMode="External"/><Relationship Id="rId128" Type="http://schemas.openxmlformats.org/officeDocument/2006/relationships/hyperlink" Target="https://www.facebook.com/mongabay/posts/10159065305072878" TargetMode="External"/><Relationship Id="rId149" Type="http://schemas.openxmlformats.org/officeDocument/2006/relationships/hyperlink" Target="https://www.facebook.com/MongabayBrasil/posts/1959641490856322" TargetMode="External"/><Relationship Id="rId5" Type="http://schemas.openxmlformats.org/officeDocument/2006/relationships/hyperlink" Target="https://www.facebook.com/mongabay/posts/10159497755112878" TargetMode="External"/><Relationship Id="rId95" Type="http://schemas.openxmlformats.org/officeDocument/2006/relationships/hyperlink" Target="https://news.mongabay.com/2020/10/marmosets-trafficked-as-pets-now-threaten-native-species-in-atlantic-forest/" TargetMode="External"/><Relationship Id="rId22" Type="http://schemas.openxmlformats.org/officeDocument/2006/relationships/hyperlink" Target="https://news.mongabay.com/2021/02/whats-at-stake-is-the-life-of-every-being-saving-the-brazilian-cerrado/" TargetMode="External"/><Relationship Id="rId27" Type="http://schemas.openxmlformats.org/officeDocument/2006/relationships/hyperlink" Target="https://www.facebook.com/mongabay/posts/10159537533612878" TargetMode="External"/><Relationship Id="rId43" Type="http://schemas.openxmlformats.org/officeDocument/2006/relationships/hyperlink" Target="https://www.facebook.com/mongabay/posts/10159579374727878" TargetMode="External"/><Relationship Id="rId48" Type="http://schemas.openxmlformats.org/officeDocument/2006/relationships/hyperlink" Target="https://news.mongabay.com/2021/03/a-new-app-puts-invisible-communities-in-brazils-cerrado-on-the-map/" TargetMode="External"/><Relationship Id="rId64" Type="http://schemas.openxmlformats.org/officeDocument/2006/relationships/hyperlink" Target="https://news.mongabay.com/2021/03/the-possible-meat-a-brazilian-farmer-shows-ranching-can-regenerate-the-cerrado/" TargetMode="External"/><Relationship Id="rId69" Type="http://schemas.openxmlformats.org/officeDocument/2006/relationships/hyperlink" Target="https://www.facebook.com/mongabay/posts/10159661545092878" TargetMode="External"/><Relationship Id="rId113" Type="http://schemas.openxmlformats.org/officeDocument/2006/relationships/hyperlink" Target="https://www.facebook.com/mongabay/posts/10159293159377878" TargetMode="External"/><Relationship Id="rId118" Type="http://schemas.openxmlformats.org/officeDocument/2006/relationships/hyperlink" Target="https://www.facebook.com/mongabay/posts/10159210603457878" TargetMode="External"/><Relationship Id="rId134" Type="http://schemas.openxmlformats.org/officeDocument/2006/relationships/hyperlink" Target="https://brasil.mongabay.com/2020/12/cerrado-baiano-perdeu-quase-2-bilhoes-de-litros-de-agua-por-dia-para-o-agronegocio-na-pandemia/" TargetMode="External"/><Relationship Id="rId139" Type="http://schemas.openxmlformats.org/officeDocument/2006/relationships/hyperlink" Target="https://www.facebook.com/MongabayBrasil/posts/2027655694054901" TargetMode="External"/><Relationship Id="rId80" Type="http://schemas.openxmlformats.org/officeDocument/2006/relationships/hyperlink" Target="https://brasil.mongabay.com/2021/03/ong-quer-criar-corredor-verde-de-2-600-quilometros-ao-longo-dos-rios-araguaia-e-tocantins/" TargetMode="External"/><Relationship Id="rId85" Type="http://schemas.openxmlformats.org/officeDocument/2006/relationships/hyperlink" Target="https://www.facebook.com/MongabayBrasil/posts/2155187487968387" TargetMode="External"/><Relationship Id="rId150" Type="http://schemas.openxmlformats.org/officeDocument/2006/relationships/hyperlink" Target="https://brasil.mongabay.com/2020/08/estudo-aponta-soja-como-responsavel-por-quase-um-terco-do-desmatamento-em-mato-grosso/" TargetMode="External"/><Relationship Id="rId12" Type="http://schemas.openxmlformats.org/officeDocument/2006/relationships/hyperlink" Target="https://news.mongabay.com/2021/02/race-against-time-saving-the-snakes-and-lizards-of-brazils-cerrado/" TargetMode="External"/><Relationship Id="rId17" Type="http://schemas.openxmlformats.org/officeDocument/2006/relationships/hyperlink" Target="https://www.facebook.com/mongabay/posts/10159525592047878" TargetMode="External"/><Relationship Id="rId33" Type="http://schemas.openxmlformats.org/officeDocument/2006/relationships/hyperlink" Target="https://www.facebook.com/mongabay/posts/10159559589047878" TargetMode="External"/><Relationship Id="rId38" Type="http://schemas.openxmlformats.org/officeDocument/2006/relationships/hyperlink" Target="https://news.mongabay.com/2021/02/race-against-time-saving-the-snakes-and-lizards-of-brazils-cerrado/" TargetMode="External"/><Relationship Id="rId59" Type="http://schemas.openxmlformats.org/officeDocument/2006/relationships/hyperlink" Target="https://www.facebook.com/mongabay/posts/10159666220572878" TargetMode="External"/><Relationship Id="rId103" Type="http://schemas.openxmlformats.org/officeDocument/2006/relationships/hyperlink" Target="https://news.mongabay.com/2020/09/in-brazils-bahia-peasant-farmers-and-cowboys-keep-the-cerrado-alive/" TargetMode="External"/><Relationship Id="rId108" Type="http://schemas.openxmlformats.org/officeDocument/2006/relationships/hyperlink" Target="https://news.mongabay.com/2020/08/harvards-half-billion-land-stake-in-brazil-marred-by-conflict-and-abuse/" TargetMode="External"/><Relationship Id="rId124" Type="http://schemas.openxmlformats.org/officeDocument/2006/relationships/hyperlink" Target="https://www.facebook.com/mongabay/posts/10159115154467878" TargetMode="External"/><Relationship Id="rId129" Type="http://schemas.openxmlformats.org/officeDocument/2006/relationships/hyperlink" Target="https://www.facebook.com/mongabay/posts/10159035713347878" TargetMode="External"/><Relationship Id="rId54" Type="http://schemas.openxmlformats.org/officeDocument/2006/relationships/hyperlink" Target="https://news.mongabay.com/2021/03/a-new-app-puts-invisible-communities-in-brazils-cerrado-on-the-map/" TargetMode="External"/><Relationship Id="rId70" Type="http://schemas.openxmlformats.org/officeDocument/2006/relationships/hyperlink" Target="https://news.mongabay.com/2021/03/a-new-app-puts-invisible-communities-in-brazils-cerrado-on-the-map/" TargetMode="External"/><Relationship Id="rId75" Type="http://schemas.openxmlformats.org/officeDocument/2006/relationships/hyperlink" Target="https://www.facebook.com/MongabayBrasil/posts/2178936972260105" TargetMode="External"/><Relationship Id="rId91" Type="http://schemas.openxmlformats.org/officeDocument/2006/relationships/hyperlink" Target="https://news.mongabay.com/2020/11/crimefighting-ngo-tracks-brazil-wildlife-trade-on-whatsapp-and-facebook/" TargetMode="External"/><Relationship Id="rId96" Type="http://schemas.openxmlformats.org/officeDocument/2006/relationships/hyperlink" Target="https://news.mongabay.com/2020/10/digital-land-grab-deprives-traditional-latam-peoples-of-ancestral-lands-report/" TargetMode="External"/><Relationship Id="rId140" Type="http://schemas.openxmlformats.org/officeDocument/2006/relationships/hyperlink" Target="https://brasil.mongabay.com/2020/10/apos-se-envolver-na-grilagem-de-140-mil-hectares-harvard-escapa-da-justica-na-bahia/" TargetMode="External"/><Relationship Id="rId145" Type="http://schemas.openxmlformats.org/officeDocument/2006/relationships/hyperlink" Target="https://www.facebook.com/MongabayBrasil/posts/1977597929060678" TargetMode="External"/><Relationship Id="rId1" Type="http://schemas.openxmlformats.org/officeDocument/2006/relationships/hyperlink" Target="https://www.facebook.com/mongabay/posts/10159403432757878" TargetMode="External"/><Relationship Id="rId6" Type="http://schemas.openxmlformats.org/officeDocument/2006/relationships/hyperlink" Target="https://news.mongabay.com/2020/12/restaura-cerrado-saving-brazils-savanna-by-reseeding-and-restoring-it/" TargetMode="External"/><Relationship Id="rId23" Type="http://schemas.openxmlformats.org/officeDocument/2006/relationships/hyperlink" Target="https://www.facebook.com/mongabay/posts/10159532967922878" TargetMode="External"/><Relationship Id="rId28" Type="http://schemas.openxmlformats.org/officeDocument/2006/relationships/hyperlink" Target="https://news.mongabay.com/2021/02/pandemic-fails-to-slow-agribusinesss-thirst-for-cerrados-water/" TargetMode="External"/><Relationship Id="rId49" Type="http://schemas.openxmlformats.org/officeDocument/2006/relationships/hyperlink" Target="https://www.facebook.com/mongabay/posts/10159638509332878" TargetMode="External"/><Relationship Id="rId114" Type="http://schemas.openxmlformats.org/officeDocument/2006/relationships/hyperlink" Target="https://www.facebook.com/mongabay/posts/10159203183927878" TargetMode="External"/><Relationship Id="rId119" Type="http://schemas.openxmlformats.org/officeDocument/2006/relationships/hyperlink" Target="https://www.facebook.com/mongabay/posts/10159201322837878" TargetMode="External"/><Relationship Id="rId44" Type="http://schemas.openxmlformats.org/officeDocument/2006/relationships/hyperlink" Target="https://news.mongabay.com/2021/02/the-kalunga-digitally-map-traditional-lands-to-save-cerrado-way-of-life/" TargetMode="External"/><Relationship Id="rId60" Type="http://schemas.openxmlformats.org/officeDocument/2006/relationships/hyperlink" Target="https://news.mongabay.com/2021/03/study-sounds-latest-warning-of-rainforest-turning-into-savanna-as-climate-warms/" TargetMode="External"/><Relationship Id="rId65" Type="http://schemas.openxmlformats.org/officeDocument/2006/relationships/hyperlink" Target="https://www.facebook.com/mongabay/posts/10159615091522878" TargetMode="External"/><Relationship Id="rId81" Type="http://schemas.openxmlformats.org/officeDocument/2006/relationships/hyperlink" Target="https://www.facebook.com/MongabayBrasil/posts/2138481406305662" TargetMode="External"/><Relationship Id="rId86" Type="http://schemas.openxmlformats.org/officeDocument/2006/relationships/hyperlink" Target="https://brasil.mongabay.com/2021/02/apanhadores-de-flores-em-mg-fazem-da-serra-do-espinhaco-um-jardim-sustentavel/" TargetMode="External"/><Relationship Id="rId130" Type="http://schemas.openxmlformats.org/officeDocument/2006/relationships/hyperlink" Target="https://www.facebook.com/mongabay/posts/10159029631142878" TargetMode="External"/><Relationship Id="rId135" Type="http://schemas.openxmlformats.org/officeDocument/2006/relationships/hyperlink" Target="https://www.facebook.com/MongabayBrasil/posts/2044019615751842" TargetMode="External"/><Relationship Id="rId13" Type="http://schemas.openxmlformats.org/officeDocument/2006/relationships/hyperlink" Target="https://www.facebook.com/mongabay/posts/10159521014397878" TargetMode="External"/><Relationship Id="rId18" Type="http://schemas.openxmlformats.org/officeDocument/2006/relationships/hyperlink" Target="https://news.mongabay.com/2021/02/pandemic-fails-to-slow-agribusinesss-thirst-for-cerrados-water/" TargetMode="External"/><Relationship Id="rId39" Type="http://schemas.openxmlformats.org/officeDocument/2006/relationships/hyperlink" Target="https://www.facebook.com/mongabay/posts/10159568702977878" TargetMode="External"/><Relationship Id="rId109" Type="http://schemas.openxmlformats.org/officeDocument/2006/relationships/hyperlink" Target="https://news.mongabay.com/2020/08/harvards-half-billion-land-stake-in-brazil-marred-by-conflict-and-abuse/" TargetMode="External"/><Relationship Id="rId34" Type="http://schemas.openxmlformats.org/officeDocument/2006/relationships/hyperlink" Target="https://news.mongabay.com/2021/02/big-dream-ngo-leads-in-creating-1615-mile-amazon-cerrado-river-greenbelt/" TargetMode="External"/><Relationship Id="rId50" Type="http://schemas.openxmlformats.org/officeDocument/2006/relationships/hyperlink" Target="https://news.mongabay.com/2021/03/a-new-app-puts-invisible-communities-in-brazils-cerrado-on-the-map/" TargetMode="External"/><Relationship Id="rId55" Type="http://schemas.openxmlformats.org/officeDocument/2006/relationships/hyperlink" Target="https://www.facebook.com/mongabay/posts/10159651388967878" TargetMode="External"/><Relationship Id="rId76" Type="http://schemas.openxmlformats.org/officeDocument/2006/relationships/hyperlink" Target="https://brasil.mongabay.com/2021/03/comunidade-kalunga-mapeia-seu-territorio-digitalmente-para-sobreviver-no-cerrado/" TargetMode="External"/><Relationship Id="rId97" Type="http://schemas.openxmlformats.org/officeDocument/2006/relationships/hyperlink" Target="https://news.mongabay.com/2020/10/at-risk-cerrado-mammals-need-fully-protected-parks-to-survive-researchers/" TargetMode="External"/><Relationship Id="rId104" Type="http://schemas.openxmlformats.org/officeDocument/2006/relationships/hyperlink" Target="https://news.mongabay.com/2020/09/in-brazils-bahia-peasant-farmers-and-cowboys-keep-the-cerrado-alive/" TargetMode="External"/><Relationship Id="rId120" Type="http://schemas.openxmlformats.org/officeDocument/2006/relationships/hyperlink" Target="https://www.facebook.com/mongabay/posts/10159199236592878" TargetMode="External"/><Relationship Id="rId125" Type="http://schemas.openxmlformats.org/officeDocument/2006/relationships/hyperlink" Target="https://www.facebook.com/mongabay/posts/10159103653292878" TargetMode="External"/><Relationship Id="rId141" Type="http://schemas.openxmlformats.org/officeDocument/2006/relationships/hyperlink" Target="https://www.facebook.com/MongabayBrasil/posts/2021712107982593" TargetMode="External"/><Relationship Id="rId146" Type="http://schemas.openxmlformats.org/officeDocument/2006/relationships/hyperlink" Target="https://brasil.mongabay.com/2020/08/projeto-se-dedica-ha-10-anos-a-estudar-o-maior-dos-tatus-um-gigante-timido-que-quase-ninguem-ve/" TargetMode="External"/><Relationship Id="rId7" Type="http://schemas.openxmlformats.org/officeDocument/2006/relationships/hyperlink" Target="https://www.facebook.com/mongabay/posts/10159504757087878" TargetMode="External"/><Relationship Id="rId71" Type="http://schemas.openxmlformats.org/officeDocument/2006/relationships/hyperlink" Target="https://www.facebook.com/mongabay/posts/10159677711797878" TargetMode="External"/><Relationship Id="rId92" Type="http://schemas.openxmlformats.org/officeDocument/2006/relationships/hyperlink" Target="https://news.mongabay.com/2020/11/crimefighting-ngo-tracks-brazil-wildlife-trade-on-whatsapp-and-facebook/" TargetMode="External"/><Relationship Id="rId2" Type="http://schemas.openxmlformats.org/officeDocument/2006/relationships/hyperlink" Target="https://news.mongabay.com/2020/12/restaura-cerrado-saving-brazils-savanna-by-reseeding-and-restoring-it/" TargetMode="External"/><Relationship Id="rId29" Type="http://schemas.openxmlformats.org/officeDocument/2006/relationships/hyperlink" Target="https://www.facebook.com/mongabay/posts/10159540204452878" TargetMode="External"/><Relationship Id="rId24" Type="http://schemas.openxmlformats.org/officeDocument/2006/relationships/hyperlink" Target="https://news.mongabay.com/2021/02/pandemic-fails-to-slow-agribusinesss-thirst-for-cerrados-water/" TargetMode="External"/><Relationship Id="rId40" Type="http://schemas.openxmlformats.org/officeDocument/2006/relationships/hyperlink" Target="https://news.mongabay.com/2021/02/the-kalunga-digitally-map-traditional-lands-to-save-cerrado-way-of-life/" TargetMode="External"/><Relationship Id="rId45" Type="http://schemas.openxmlformats.org/officeDocument/2006/relationships/hyperlink" Target="https://www.facebook.com/mongabay/posts/10159605775232878" TargetMode="External"/><Relationship Id="rId66" Type="http://schemas.openxmlformats.org/officeDocument/2006/relationships/hyperlink" Target="https://news.mongabay.com/2021/03/traditional-healers-are-preserving-their-knowledge-and-with-it-the-biodiversity-of-brazils-savanna/" TargetMode="External"/><Relationship Id="rId87" Type="http://schemas.openxmlformats.org/officeDocument/2006/relationships/hyperlink" Target="https://www.facebook.com/MongabayBrasil/posts/2172869892866813" TargetMode="External"/><Relationship Id="rId110" Type="http://schemas.openxmlformats.org/officeDocument/2006/relationships/hyperlink" Target="https://www.facebook.com/mongabay/posts/10159350257917878" TargetMode="External"/><Relationship Id="rId115" Type="http://schemas.openxmlformats.org/officeDocument/2006/relationships/hyperlink" Target="https://www.facebook.com/mongabay/posts/10159226026267878" TargetMode="External"/><Relationship Id="rId131" Type="http://schemas.openxmlformats.org/officeDocument/2006/relationships/hyperlink" Target="https://www.facebook.com/MongabayBrasil/posts/2094650880688715" TargetMode="External"/><Relationship Id="rId136" Type="http://schemas.openxmlformats.org/officeDocument/2006/relationships/hyperlink" Target="https://brasil.mongabay.com/2020/10/produto-para-conter-fogo-no-cerrado-e-no-pantanal-pode-causar-danos-a-natureza/" TargetMode="External"/><Relationship Id="rId61" Type="http://schemas.openxmlformats.org/officeDocument/2006/relationships/hyperlink" Target="https://www.facebook.com/mongabay/posts/10159634754517878" TargetMode="External"/><Relationship Id="rId82" Type="http://schemas.openxmlformats.org/officeDocument/2006/relationships/hyperlink" Target="https://brasil.mongabay.com/2021/02/projeto-quer-salvar-o-cerrado-semeando-capim/" TargetMode="External"/><Relationship Id="rId19" Type="http://schemas.openxmlformats.org/officeDocument/2006/relationships/hyperlink" Target="https://www.facebook.com/mongabay/posts/10159526187012878" TargetMode="External"/><Relationship Id="rId14" Type="http://schemas.openxmlformats.org/officeDocument/2006/relationships/hyperlink" Target="https://news.mongabay.com/2021/02/trader-cargill-pension-fund-tiaa-linked-to-land-grabs-in-brazils-cerrado/" TargetMode="External"/><Relationship Id="rId30" Type="http://schemas.openxmlformats.org/officeDocument/2006/relationships/hyperlink" Target="https://news.mongabay.com/2021/02/brazil-flower-gatherers-win-acclaim-efficient-long-lasting-resilient/" TargetMode="External"/><Relationship Id="rId35" Type="http://schemas.openxmlformats.org/officeDocument/2006/relationships/hyperlink" Target="https://www.facebook.com/mongabay/posts/10159564956482878" TargetMode="External"/><Relationship Id="rId56" Type="http://schemas.openxmlformats.org/officeDocument/2006/relationships/hyperlink" Target="https://news.mongabay.com/2021/03/can-slow-food-save-brazils-fast-vanishing-cerrado-savanna/" TargetMode="External"/><Relationship Id="rId77" Type="http://schemas.openxmlformats.org/officeDocument/2006/relationships/hyperlink" Target="https://www.facebook.com/MongabayBrasil/posts/2183260055161130" TargetMode="External"/><Relationship Id="rId100" Type="http://schemas.openxmlformats.org/officeDocument/2006/relationships/hyperlink" Target="https://news.mongabay.com/2020/10/harvard-fund-evades-justice-in-land-grabbing-case-over-cerrado-farm/" TargetMode="External"/><Relationship Id="rId105" Type="http://schemas.openxmlformats.org/officeDocument/2006/relationships/hyperlink" Target="https://news.mongabay.com/2020/09/in-search-of-the-forest-ghost-south-americas-cryptic-giant-armadillo/" TargetMode="External"/><Relationship Id="rId126" Type="http://schemas.openxmlformats.org/officeDocument/2006/relationships/hyperlink" Target="https://www.facebook.com/mongabay/posts/10159094556067878" TargetMode="External"/><Relationship Id="rId147" Type="http://schemas.openxmlformats.org/officeDocument/2006/relationships/hyperlink" Target="https://www.facebook.com/MongabayBrasil/posts/1970378373115967" TargetMode="External"/><Relationship Id="rId8" Type="http://schemas.openxmlformats.org/officeDocument/2006/relationships/hyperlink" Target="https://news.mongabay.com/2021/02/race-against-time-saving-the-snakes-and-lizards-of-brazils-cerrado/" TargetMode="External"/><Relationship Id="rId51" Type="http://schemas.openxmlformats.org/officeDocument/2006/relationships/hyperlink" Target="https://www.facebook.com/mongabay/posts/10159660419632878" TargetMode="External"/><Relationship Id="rId72" Type="http://schemas.openxmlformats.org/officeDocument/2006/relationships/hyperlink" Target="https://news.mongabay.com/2021/03/study-sounds-latest-warning-of-rainforest-turning-into-savanna-as-climate-warms/" TargetMode="External"/><Relationship Id="rId93" Type="http://schemas.openxmlformats.org/officeDocument/2006/relationships/hyperlink" Target="https://news.mongabay.com/2020/10/at-risk-cerrado-mammals-need-fully-protected-parks-to-survive-researchers/" TargetMode="External"/><Relationship Id="rId98" Type="http://schemas.openxmlformats.org/officeDocument/2006/relationships/hyperlink" Target="https://news.mongabay.com/2020/10/digital-land-grab-deprives-traditional-latam-peoples-of-ancestral-lands-report/" TargetMode="External"/><Relationship Id="rId121" Type="http://schemas.openxmlformats.org/officeDocument/2006/relationships/hyperlink" Target="https://www.facebook.com/mongabay/posts/10159184143742878" TargetMode="External"/><Relationship Id="rId142" Type="http://schemas.openxmlformats.org/officeDocument/2006/relationships/hyperlink" Target="https://brasil.mongabay.com/2020/10/enquanto-brasil-queima-brigadas-indigenas-de-combate-ao-fogo-encaram-futuro-incerto/" TargetMode="External"/><Relationship Id="rId3" Type="http://schemas.openxmlformats.org/officeDocument/2006/relationships/hyperlink" Target="https://www.facebook.com/mongabay/posts/10159401527577878" TargetMode="External"/><Relationship Id="rId25" Type="http://schemas.openxmlformats.org/officeDocument/2006/relationships/hyperlink" Target="https://www.facebook.com/mongabay/posts/10159534115232878" TargetMode="External"/><Relationship Id="rId46" Type="http://schemas.openxmlformats.org/officeDocument/2006/relationships/hyperlink" Target="https://news.mongabay.com/2021/02/new-platform-gathers-data-on-brazils-disappearing-cerrado-biome/" TargetMode="External"/><Relationship Id="rId67" Type="http://schemas.openxmlformats.org/officeDocument/2006/relationships/hyperlink" Target="https://www.facebook.com/mongabay/posts/10159629727812878" TargetMode="External"/><Relationship Id="rId116" Type="http://schemas.openxmlformats.org/officeDocument/2006/relationships/hyperlink" Target="https://www.facebook.com/mongabay/posts/10159214546232878" TargetMode="External"/><Relationship Id="rId137" Type="http://schemas.openxmlformats.org/officeDocument/2006/relationships/hyperlink" Target="https://www.facebook.com/MongabayBrasil/posts/2039396696214134" TargetMode="External"/><Relationship Id="rId20" Type="http://schemas.openxmlformats.org/officeDocument/2006/relationships/hyperlink" Target="https://news.mongabay.com/2021/02/brazil-flower-gatherers-win-acclaim-efficient-long-lasting-resilient/" TargetMode="External"/><Relationship Id="rId41" Type="http://schemas.openxmlformats.org/officeDocument/2006/relationships/hyperlink" Target="https://www.facebook.com/mongabay/posts/10159576322672878" TargetMode="External"/><Relationship Id="rId62" Type="http://schemas.openxmlformats.org/officeDocument/2006/relationships/hyperlink" Target="https://news.mongabay.com/2021/03/the-art-of-adaption-and-survival-a-story-of-brazils-kadiweu-people/" TargetMode="External"/><Relationship Id="rId83" Type="http://schemas.openxmlformats.org/officeDocument/2006/relationships/hyperlink" Target="https://www.facebook.com/MongabayBrasil/posts/2149261061894363" TargetMode="External"/><Relationship Id="rId88" Type="http://schemas.openxmlformats.org/officeDocument/2006/relationships/hyperlink" Target="https://brasil.mongabay.com/2021/03/a-carne-possivel-fazendeiro-mostra-como-a-pecuaria-pode-regenerar-o-cerrado/" TargetMode="External"/><Relationship Id="rId111" Type="http://schemas.openxmlformats.org/officeDocument/2006/relationships/hyperlink" Target="https://www.facebook.com/mongabay/posts/10159361666422878" TargetMode="External"/><Relationship Id="rId132" Type="http://schemas.openxmlformats.org/officeDocument/2006/relationships/hyperlink" Target="https://brasil.mongabay.com/2020/12/grilagem-no-cerrado-baiano-resvala-na-cargill-e-em-fundo-de-pensao-dos-eua/" TargetMode="External"/><Relationship Id="rId15" Type="http://schemas.openxmlformats.org/officeDocument/2006/relationships/hyperlink" Target="https://www.facebook.com/mongabay/posts/10159523549937878" TargetMode="External"/><Relationship Id="rId36" Type="http://schemas.openxmlformats.org/officeDocument/2006/relationships/hyperlink" Target="https://news.mongabay.com/2021/02/new-platform-gathers-data-on-brazils-disappearing-cerrado-biome/" TargetMode="External"/><Relationship Id="rId57" Type="http://schemas.openxmlformats.org/officeDocument/2006/relationships/hyperlink" Target="https://www.facebook.com/mongabay/posts/10159664262112878" TargetMode="External"/><Relationship Id="rId106" Type="http://schemas.openxmlformats.org/officeDocument/2006/relationships/hyperlink" Target="https://news.mongabay.com/2020/09/in-search-of-the-forest-ghost-south-americas-cryptic-giant-armadillo/" TargetMode="External"/><Relationship Id="rId127" Type="http://schemas.openxmlformats.org/officeDocument/2006/relationships/hyperlink" Target="https://www.facebook.com/mongabay/posts/10159084037417878" TargetMode="External"/><Relationship Id="rId10" Type="http://schemas.openxmlformats.org/officeDocument/2006/relationships/hyperlink" Target="https://news.mongabay.com/2021/02/trader-cargill-pension-fund-tiaa-linked-to-land-grabs-in-brazils-cerrado/" TargetMode="External"/><Relationship Id="rId31" Type="http://schemas.openxmlformats.org/officeDocument/2006/relationships/hyperlink" Target="https://www.facebook.com/mongabay/posts/10159549490887878" TargetMode="External"/><Relationship Id="rId52" Type="http://schemas.openxmlformats.org/officeDocument/2006/relationships/hyperlink" Target="https://news.mongabay.com/2021/03/the-art-of-adaption-and-survival-a-story-of-brazils-kadiweu-people/" TargetMode="External"/><Relationship Id="rId73" Type="http://schemas.openxmlformats.org/officeDocument/2006/relationships/hyperlink" Target="https://www.facebook.com/mongabay/posts/10159675376982878" TargetMode="External"/><Relationship Id="rId78" Type="http://schemas.openxmlformats.org/officeDocument/2006/relationships/hyperlink" Target="https://brasil.mongabay.com/2021/03/corrida-contra-o-tempo-para-salvar-as-serpentes-e-lagartos-do-cerrado/" TargetMode="External"/><Relationship Id="rId94" Type="http://schemas.openxmlformats.org/officeDocument/2006/relationships/hyperlink" Target="https://news.mongabay.com/2020/10/marmosets-trafficked-as-pets-now-threaten-native-species-in-atlantic-forest/" TargetMode="External"/><Relationship Id="rId99" Type="http://schemas.openxmlformats.org/officeDocument/2006/relationships/hyperlink" Target="https://news.mongabay.com/2020/10/at-risk-cerrado-mammals-need-fully-protected-parks-to-survive-researchers/" TargetMode="External"/><Relationship Id="rId101" Type="http://schemas.openxmlformats.org/officeDocument/2006/relationships/hyperlink" Target="https://news.mongabay.com/2020/10/as-brazil-burns-indigenous-fire-brigades-face-an-uncertain-future/" TargetMode="External"/><Relationship Id="rId122" Type="http://schemas.openxmlformats.org/officeDocument/2006/relationships/hyperlink" Target="https://www.facebook.com/mongabay/posts/10159167245172878" TargetMode="External"/><Relationship Id="rId143" Type="http://schemas.openxmlformats.org/officeDocument/2006/relationships/hyperlink" Target="https://www.facebook.com/MongabayBrasil/posts/1999709186849552" TargetMode="External"/><Relationship Id="rId148" Type="http://schemas.openxmlformats.org/officeDocument/2006/relationships/hyperlink" Target="https://brasil.mongabay.com/2020/08/como-funciona-o-comercio-ilegal-que-transforma-papagaios-livres-em-pets/" TargetMode="External"/><Relationship Id="rId4" Type="http://schemas.openxmlformats.org/officeDocument/2006/relationships/hyperlink" Target="https://news.mongabay.com/2020/11/crimefighting-ngo-tracks-brazil-wildlife-trade-on-whatsapp-and-facebook/" TargetMode="External"/><Relationship Id="rId9" Type="http://schemas.openxmlformats.org/officeDocument/2006/relationships/hyperlink" Target="https://www.facebook.com/mongabay/posts/10159508027152878" TargetMode="External"/><Relationship Id="rId26" Type="http://schemas.openxmlformats.org/officeDocument/2006/relationships/hyperlink" Target="https://news.mongabay.com/2020/04/we-are-invisible-brazilian-cerrado-quilombos-fight-for-land-and-lives/" TargetMode="External"/><Relationship Id="rId47" Type="http://schemas.openxmlformats.org/officeDocument/2006/relationships/hyperlink" Target="https://www.facebook.com/mongabay/posts/10159617206062878" TargetMode="External"/><Relationship Id="rId68" Type="http://schemas.openxmlformats.org/officeDocument/2006/relationships/hyperlink" Target="https://news.mongabay.com/2021/03/traditional-healers-are-preserving-their-knowledge-and-with-it-the-biodiversity-of-brazils-savanna/" TargetMode="External"/><Relationship Id="rId89" Type="http://schemas.openxmlformats.org/officeDocument/2006/relationships/hyperlink" Target="https://news.mongabay.com/2020/12/restaura-cerrado-saving-brazils-savanna-by-reseeding-and-restoring-it/" TargetMode="External"/><Relationship Id="rId112" Type="http://schemas.openxmlformats.org/officeDocument/2006/relationships/hyperlink" Target="https://www.facebook.com/mongabay/posts/10159300670422878" TargetMode="External"/><Relationship Id="rId133" Type="http://schemas.openxmlformats.org/officeDocument/2006/relationships/hyperlink" Target="https://www.facebook.com/MongabayBrasil/posts/2095500340603769" TargetMode="External"/><Relationship Id="rId16" Type="http://schemas.openxmlformats.org/officeDocument/2006/relationships/hyperlink" Target="https://news.mongabay.com/2021/02/pandemic-fails-to-slow-agribusinesss-thirst-for-cerrados-water/" TargetMode="External"/><Relationship Id="rId37" Type="http://schemas.openxmlformats.org/officeDocument/2006/relationships/hyperlink" Target="https://www.facebook.com/mongabay/posts/10159564987282878" TargetMode="External"/><Relationship Id="rId58" Type="http://schemas.openxmlformats.org/officeDocument/2006/relationships/hyperlink" Target="https://news.mongabay.com/2021/03/can-slow-food-save-brazils-fast-vanishing-cerrado-savanna/" TargetMode="External"/><Relationship Id="rId79" Type="http://schemas.openxmlformats.org/officeDocument/2006/relationships/hyperlink" Target="https://www.facebook.com/MongabayBrasil/posts/2172865429533926" TargetMode="External"/><Relationship Id="rId102" Type="http://schemas.openxmlformats.org/officeDocument/2006/relationships/hyperlink" Target="https://news.mongabay.com/2020/09/in-search-of-the-forest-ghost-south-americas-cryptic-giant-armadillo/" TargetMode="External"/><Relationship Id="rId123" Type="http://schemas.openxmlformats.org/officeDocument/2006/relationships/hyperlink" Target="https://www.facebook.com/mongabay/posts/10159125385557878" TargetMode="External"/><Relationship Id="rId144" Type="http://schemas.openxmlformats.org/officeDocument/2006/relationships/hyperlink" Target="https://brasil.mongabay.com/2020/09/como-pequenos-agricultores-e-vaqueiros-mantem-o-cerrado-vivo-na-bahia/" TargetMode="External"/><Relationship Id="rId90" Type="http://schemas.openxmlformats.org/officeDocument/2006/relationships/hyperlink" Target="https://news.mongabay.com/2020/12/restaura-cerrado-saving-brazils-savanna-by-reseeding-and-restoring-it/"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facebook.com/mongabay/posts/10159605775232878" TargetMode="External"/><Relationship Id="rId3" Type="http://schemas.openxmlformats.org/officeDocument/2006/relationships/hyperlink" Target="https://youtu.be/eHcxsnbvzKY" TargetMode="External"/><Relationship Id="rId7" Type="http://schemas.openxmlformats.org/officeDocument/2006/relationships/hyperlink" Target="https://www.facebook.com/mongabay/posts/10159564987282878" TargetMode="External"/><Relationship Id="rId2" Type="http://schemas.openxmlformats.org/officeDocument/2006/relationships/hyperlink" Target="https://brasil.mongabay.com/2020/12/cerrado-baiano-perdeu-quase-2-bilhoes-de-litros-de-agua-por-dia-para-o-agronegocio-na-pandemia/" TargetMode="External"/><Relationship Id="rId1" Type="http://schemas.openxmlformats.org/officeDocument/2006/relationships/hyperlink" Target="https://youtu.be/KwDliWELNtE" TargetMode="External"/><Relationship Id="rId6" Type="http://schemas.openxmlformats.org/officeDocument/2006/relationships/hyperlink" Target="https://www.facebook.com/mongabay/posts/10159534115232878" TargetMode="External"/><Relationship Id="rId11" Type="http://schemas.openxmlformats.org/officeDocument/2006/relationships/hyperlink" Target="https://www.facebook.com/mongabay/posts/10159203183927878" TargetMode="External"/><Relationship Id="rId5" Type="http://schemas.openxmlformats.org/officeDocument/2006/relationships/hyperlink" Target="https://www.facebook.com/mongabay/posts/10159525592047878" TargetMode="External"/><Relationship Id="rId10" Type="http://schemas.openxmlformats.org/officeDocument/2006/relationships/hyperlink" Target="https://www.facebook.com/mongabay/posts/10159661545092878" TargetMode="External"/><Relationship Id="rId4" Type="http://schemas.openxmlformats.org/officeDocument/2006/relationships/hyperlink" Target="https://www.facebook.com/mongabay/posts/10159497755112878" TargetMode="External"/><Relationship Id="rId9" Type="http://schemas.openxmlformats.org/officeDocument/2006/relationships/hyperlink" Target="https://www.facebook.com/mongabay/posts/10159660419632878"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news.mongabay.com/by/chris-arsenault/" TargetMode="External"/><Relationship Id="rId2" Type="http://schemas.openxmlformats.org/officeDocument/2006/relationships/hyperlink" Target="https://news.mongabay.com/by/michael-becker/" TargetMode="External"/><Relationship Id="rId1" Type="http://schemas.openxmlformats.org/officeDocument/2006/relationships/hyperlink" Target="https://news.mongabay.com/by/naira-hofmeiste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68DDA-24C5-4148-9BF3-4C79D0AD4C56}">
  <dimension ref="A1:J63"/>
  <sheetViews>
    <sheetView zoomScale="87" zoomScaleNormal="87" workbookViewId="0">
      <selection activeCell="A2" sqref="A2:XFD19"/>
    </sheetView>
  </sheetViews>
  <sheetFormatPr baseColWidth="10" defaultRowHeight="16" x14ac:dyDescent="0.2"/>
  <cols>
    <col min="1" max="1" width="72.1640625" style="9" customWidth="1"/>
    <col min="2" max="2" width="54.5" style="37" customWidth="1"/>
    <col min="3" max="3" width="14.5" style="9" customWidth="1"/>
    <col min="4" max="5" width="14.1640625" style="10" customWidth="1"/>
    <col min="6" max="6" width="31" style="9" customWidth="1"/>
    <col min="7" max="7" width="18.1640625" style="9" bestFit="1" customWidth="1"/>
    <col min="8" max="8" width="17.6640625" style="9" customWidth="1"/>
    <col min="9" max="9" width="22.33203125" style="9" customWidth="1"/>
    <col min="10" max="10" width="17.1640625" style="9" customWidth="1"/>
    <col min="11" max="16384" width="10.83203125" style="9"/>
  </cols>
  <sheetData>
    <row r="1" spans="1:10" customFormat="1" ht="17" x14ac:dyDescent="0.2">
      <c r="A1" s="4" t="s">
        <v>161</v>
      </c>
      <c r="B1" s="34" t="s">
        <v>162</v>
      </c>
      <c r="C1" s="4" t="s">
        <v>163</v>
      </c>
      <c r="D1" s="4" t="s">
        <v>164</v>
      </c>
      <c r="E1" s="4" t="s">
        <v>392</v>
      </c>
      <c r="F1" s="4" t="s">
        <v>165</v>
      </c>
      <c r="G1" s="4" t="s">
        <v>166</v>
      </c>
      <c r="H1" s="4" t="s">
        <v>403</v>
      </c>
      <c r="I1" s="4" t="s">
        <v>404</v>
      </c>
    </row>
    <row r="2" spans="1:10" customFormat="1" ht="34" x14ac:dyDescent="0.2">
      <c r="A2" s="14" t="s">
        <v>1</v>
      </c>
      <c r="B2" s="35" t="s">
        <v>396</v>
      </c>
      <c r="C2" s="3">
        <v>43951</v>
      </c>
      <c r="D2">
        <v>8430</v>
      </c>
      <c r="E2">
        <v>20239</v>
      </c>
      <c r="F2" s="8" t="s">
        <v>27</v>
      </c>
      <c r="G2" t="s">
        <v>168</v>
      </c>
      <c r="H2" t="s">
        <v>422</v>
      </c>
      <c r="I2" t="s">
        <v>405</v>
      </c>
    </row>
    <row r="3" spans="1:10" customFormat="1" ht="34" x14ac:dyDescent="0.2">
      <c r="A3" s="15" t="s">
        <v>3</v>
      </c>
      <c r="B3" s="36" t="s">
        <v>389</v>
      </c>
      <c r="C3" s="7">
        <v>43956</v>
      </c>
      <c r="D3" s="10">
        <v>8532</v>
      </c>
      <c r="E3">
        <v>8976</v>
      </c>
      <c r="F3" s="8" t="s">
        <v>27</v>
      </c>
      <c r="G3" s="9" t="s">
        <v>168</v>
      </c>
      <c r="H3" t="s">
        <v>422</v>
      </c>
      <c r="I3" t="s">
        <v>406</v>
      </c>
    </row>
    <row r="4" spans="1:10" customFormat="1" ht="34" x14ac:dyDescent="0.2">
      <c r="A4" s="15" t="s">
        <v>4</v>
      </c>
      <c r="B4" s="36" t="s">
        <v>388</v>
      </c>
      <c r="C4" s="7">
        <v>43973</v>
      </c>
      <c r="D4" s="28">
        <v>62588</v>
      </c>
      <c r="E4">
        <v>73570</v>
      </c>
      <c r="F4" s="8" t="s">
        <v>31</v>
      </c>
      <c r="G4" s="9" t="s">
        <v>179</v>
      </c>
      <c r="H4" t="s">
        <v>432</v>
      </c>
      <c r="I4" t="s">
        <v>407</v>
      </c>
    </row>
    <row r="5" spans="1:10" ht="34" x14ac:dyDescent="0.2">
      <c r="A5" s="14" t="s">
        <v>5</v>
      </c>
      <c r="B5" s="35" t="s">
        <v>186</v>
      </c>
      <c r="C5" s="3">
        <v>44005</v>
      </c>
      <c r="D5">
        <v>2322</v>
      </c>
      <c r="E5">
        <v>148</v>
      </c>
      <c r="F5" t="s">
        <v>32</v>
      </c>
      <c r="G5" t="s">
        <v>168</v>
      </c>
      <c r="H5" t="s">
        <v>422</v>
      </c>
      <c r="I5" s="9" t="s">
        <v>406</v>
      </c>
    </row>
    <row r="6" spans="1:10" ht="34" x14ac:dyDescent="0.2">
      <c r="A6" s="14" t="s">
        <v>63</v>
      </c>
      <c r="B6" s="35" t="s">
        <v>185</v>
      </c>
      <c r="C6" s="3">
        <v>44124</v>
      </c>
      <c r="D6">
        <v>13372</v>
      </c>
      <c r="E6">
        <v>957645</v>
      </c>
      <c r="F6" t="s">
        <v>85</v>
      </c>
      <c r="G6" t="s">
        <v>168</v>
      </c>
      <c r="H6" t="s">
        <v>432</v>
      </c>
      <c r="I6" s="9" t="s">
        <v>407</v>
      </c>
    </row>
    <row r="7" spans="1:10" ht="34" x14ac:dyDescent="0.2">
      <c r="A7" s="14" t="s">
        <v>76</v>
      </c>
      <c r="B7" s="35" t="s">
        <v>395</v>
      </c>
      <c r="C7" s="3">
        <v>44125</v>
      </c>
      <c r="D7">
        <v>2294</v>
      </c>
      <c r="E7">
        <v>68487</v>
      </c>
      <c r="F7" t="s">
        <v>84</v>
      </c>
      <c r="G7" t="s">
        <v>168</v>
      </c>
      <c r="H7" t="s">
        <v>422</v>
      </c>
      <c r="I7" s="9" t="s">
        <v>405</v>
      </c>
    </row>
    <row r="8" spans="1:10" ht="34" x14ac:dyDescent="0.2">
      <c r="A8" s="14" t="s">
        <v>75</v>
      </c>
      <c r="B8" s="35" t="s">
        <v>184</v>
      </c>
      <c r="C8" s="3">
        <v>44158</v>
      </c>
      <c r="D8">
        <v>9145</v>
      </c>
      <c r="E8">
        <v>25044</v>
      </c>
      <c r="F8" t="s">
        <v>83</v>
      </c>
      <c r="G8" t="s">
        <v>168</v>
      </c>
      <c r="H8" s="9" t="s">
        <v>433</v>
      </c>
      <c r="I8" s="9" t="s">
        <v>409</v>
      </c>
    </row>
    <row r="9" spans="1:10" ht="34" x14ac:dyDescent="0.2">
      <c r="A9" s="14" t="s">
        <v>74</v>
      </c>
      <c r="B9" s="35" t="s">
        <v>167</v>
      </c>
      <c r="C9" s="3">
        <v>44179</v>
      </c>
      <c r="D9">
        <v>6452</v>
      </c>
      <c r="E9">
        <v>33343</v>
      </c>
      <c r="F9" t="s">
        <v>34</v>
      </c>
      <c r="G9" t="s">
        <v>168</v>
      </c>
      <c r="H9" t="s">
        <v>432</v>
      </c>
      <c r="I9" s="9" t="s">
        <v>410</v>
      </c>
    </row>
    <row r="10" spans="1:10" ht="34" x14ac:dyDescent="0.2">
      <c r="A10" s="14" t="s">
        <v>150</v>
      </c>
      <c r="B10" s="35" t="s">
        <v>180</v>
      </c>
      <c r="C10" s="3">
        <v>44244</v>
      </c>
      <c r="D10">
        <v>3219</v>
      </c>
      <c r="E10">
        <v>4778</v>
      </c>
      <c r="F10" t="s">
        <v>181</v>
      </c>
      <c r="G10" t="s">
        <v>168</v>
      </c>
      <c r="H10" t="s">
        <v>432</v>
      </c>
      <c r="I10" s="9" t="s">
        <v>410</v>
      </c>
      <c r="J10" s="9" t="s">
        <v>411</v>
      </c>
    </row>
    <row r="11" spans="1:10" ht="34" x14ac:dyDescent="0.2">
      <c r="A11" s="14" t="s">
        <v>151</v>
      </c>
      <c r="B11" s="35" t="s">
        <v>182</v>
      </c>
      <c r="C11" s="3">
        <v>44235</v>
      </c>
      <c r="D11">
        <v>1478</v>
      </c>
      <c r="E11">
        <v>2491</v>
      </c>
      <c r="F11" t="s">
        <v>173</v>
      </c>
      <c r="G11" t="s">
        <v>168</v>
      </c>
      <c r="H11" s="9" t="s">
        <v>434</v>
      </c>
      <c r="I11" s="9" t="s">
        <v>412</v>
      </c>
    </row>
    <row r="12" spans="1:10" ht="34" x14ac:dyDescent="0.2">
      <c r="A12" s="14" t="s">
        <v>152</v>
      </c>
      <c r="B12" s="35" t="s">
        <v>183</v>
      </c>
      <c r="C12" s="3">
        <v>44229</v>
      </c>
      <c r="D12">
        <v>7960</v>
      </c>
      <c r="E12">
        <v>48842</v>
      </c>
      <c r="F12" t="s">
        <v>85</v>
      </c>
      <c r="G12" t="s">
        <v>168</v>
      </c>
      <c r="H12" t="s">
        <v>432</v>
      </c>
      <c r="I12" s="9" t="s">
        <v>407</v>
      </c>
    </row>
    <row r="13" spans="1:10" ht="34" x14ac:dyDescent="0.2">
      <c r="A13" s="14" t="s">
        <v>154</v>
      </c>
      <c r="B13" s="35" t="s">
        <v>393</v>
      </c>
      <c r="C13" s="3">
        <v>44238</v>
      </c>
      <c r="D13">
        <v>1329</v>
      </c>
      <c r="E13">
        <v>1851</v>
      </c>
      <c r="F13" t="s">
        <v>83</v>
      </c>
      <c r="G13" t="s">
        <v>168</v>
      </c>
      <c r="H13" t="s">
        <v>422</v>
      </c>
      <c r="I13" s="9" t="s">
        <v>405</v>
      </c>
    </row>
    <row r="14" spans="1:10" ht="34" x14ac:dyDescent="0.2">
      <c r="A14" s="14" t="s">
        <v>159</v>
      </c>
      <c r="B14" s="35" t="s">
        <v>176</v>
      </c>
      <c r="C14" s="3">
        <v>44264</v>
      </c>
      <c r="D14">
        <v>4672</v>
      </c>
      <c r="E14"/>
      <c r="F14" t="s">
        <v>34</v>
      </c>
      <c r="G14" t="s">
        <v>175</v>
      </c>
      <c r="H14" t="s">
        <v>422</v>
      </c>
      <c r="I14" s="9" t="s">
        <v>405</v>
      </c>
      <c r="J14" s="9" t="s">
        <v>413</v>
      </c>
    </row>
    <row r="15" spans="1:10" ht="17" x14ac:dyDescent="0.2">
      <c r="A15" s="14" t="s">
        <v>156</v>
      </c>
      <c r="B15" s="35" t="s">
        <v>394</v>
      </c>
      <c r="C15" s="3">
        <v>44280</v>
      </c>
      <c r="D15">
        <v>1909</v>
      </c>
      <c r="E15"/>
      <c r="F15" t="s">
        <v>85</v>
      </c>
      <c r="G15" t="s">
        <v>168</v>
      </c>
      <c r="H15" s="9" t="s">
        <v>434</v>
      </c>
      <c r="I15" s="9" t="s">
        <v>415</v>
      </c>
      <c r="J15" s="9" t="s">
        <v>416</v>
      </c>
    </row>
    <row r="16" spans="1:10" ht="34" x14ac:dyDescent="0.2">
      <c r="A16" s="14" t="s">
        <v>155</v>
      </c>
      <c r="B16" s="35" t="s">
        <v>169</v>
      </c>
      <c r="C16" s="3">
        <v>44286</v>
      </c>
      <c r="D16">
        <v>5689</v>
      </c>
      <c r="E16"/>
      <c r="F16" t="s">
        <v>170</v>
      </c>
      <c r="G16" t="s">
        <v>171</v>
      </c>
      <c r="H16" t="s">
        <v>432</v>
      </c>
      <c r="I16" s="9" t="s">
        <v>414</v>
      </c>
    </row>
    <row r="17" spans="1:10" ht="34" x14ac:dyDescent="0.2">
      <c r="A17" s="14" t="s">
        <v>157</v>
      </c>
      <c r="B17" s="35" t="s">
        <v>172</v>
      </c>
      <c r="C17" s="3">
        <v>44274</v>
      </c>
      <c r="D17">
        <v>3991</v>
      </c>
      <c r="E17"/>
      <c r="F17" t="s">
        <v>173</v>
      </c>
      <c r="G17" t="s">
        <v>168</v>
      </c>
      <c r="H17" s="9" t="s">
        <v>436</v>
      </c>
      <c r="I17" s="9" t="s">
        <v>405</v>
      </c>
    </row>
    <row r="18" spans="1:10" ht="34" x14ac:dyDescent="0.2">
      <c r="A18" s="14" t="s">
        <v>158</v>
      </c>
      <c r="B18" s="35" t="s">
        <v>177</v>
      </c>
      <c r="C18" s="3">
        <v>44258</v>
      </c>
      <c r="D18">
        <v>7942</v>
      </c>
      <c r="E18"/>
      <c r="F18" t="s">
        <v>178</v>
      </c>
      <c r="G18" t="s">
        <v>179</v>
      </c>
      <c r="H18" t="s">
        <v>432</v>
      </c>
      <c r="I18" s="9" t="s">
        <v>417</v>
      </c>
    </row>
    <row r="19" spans="1:10" ht="34" x14ac:dyDescent="0.2">
      <c r="A19" s="14" t="s">
        <v>160</v>
      </c>
      <c r="B19" s="35" t="s">
        <v>174</v>
      </c>
      <c r="C19" s="3">
        <v>44267</v>
      </c>
      <c r="D19">
        <v>4628</v>
      </c>
      <c r="F19" t="s">
        <v>34</v>
      </c>
      <c r="G19" t="s">
        <v>175</v>
      </c>
      <c r="H19" t="s">
        <v>432</v>
      </c>
      <c r="I19" s="9" t="s">
        <v>415</v>
      </c>
      <c r="J19" s="9" t="s">
        <v>418</v>
      </c>
    </row>
    <row r="21" spans="1:10" x14ac:dyDescent="0.2">
      <c r="A21"/>
    </row>
    <row r="22" spans="1:10" x14ac:dyDescent="0.2">
      <c r="A22"/>
      <c r="H22" s="9" t="s">
        <v>432</v>
      </c>
      <c r="I22" s="9">
        <f>COUNTIF(H2:H19,"Cerrado")</f>
        <v>8</v>
      </c>
    </row>
    <row r="23" spans="1:10" x14ac:dyDescent="0.2">
      <c r="A23"/>
      <c r="H23" s="9" t="s">
        <v>422</v>
      </c>
      <c r="I23" s="9">
        <f>COUNTIF(H2:H20,"Matopiba")</f>
        <v>6</v>
      </c>
    </row>
    <row r="24" spans="1:10" x14ac:dyDescent="0.2">
      <c r="A24"/>
      <c r="D24"/>
      <c r="E24"/>
      <c r="H24" s="9" t="s">
        <v>408</v>
      </c>
      <c r="I24" s="9">
        <f>COUNTIF(H3:H21,"Brazil")</f>
        <v>1</v>
      </c>
    </row>
    <row r="25" spans="1:10" x14ac:dyDescent="0.2">
      <c r="A25"/>
      <c r="D25"/>
      <c r="E25"/>
      <c r="H25" s="9" t="s">
        <v>434</v>
      </c>
      <c r="I25" s="9">
        <f>COUNTIF(H4:H22,"North Minas")</f>
        <v>2</v>
      </c>
    </row>
    <row r="26" spans="1:10" x14ac:dyDescent="0.2">
      <c r="A26"/>
      <c r="D26"/>
      <c r="E26"/>
      <c r="H26" s="9" t="s">
        <v>435</v>
      </c>
      <c r="I26" s="9">
        <f>COUNTIF(H2:H20,"Cerrado - MS")</f>
        <v>1</v>
      </c>
    </row>
    <row r="27" spans="1:10" x14ac:dyDescent="0.2">
      <c r="A27"/>
      <c r="D27"/>
      <c r="E27"/>
    </row>
    <row r="28" spans="1:10" x14ac:dyDescent="0.2">
      <c r="A28"/>
      <c r="D28"/>
      <c r="E28"/>
    </row>
    <row r="29" spans="1:10" x14ac:dyDescent="0.2">
      <c r="A29"/>
      <c r="D29"/>
      <c r="E29"/>
    </row>
    <row r="30" spans="1:10" x14ac:dyDescent="0.2">
      <c r="A30"/>
      <c r="D30"/>
      <c r="E30"/>
    </row>
    <row r="31" spans="1:10" x14ac:dyDescent="0.2">
      <c r="A31"/>
      <c r="D31"/>
      <c r="E31"/>
    </row>
    <row r="32" spans="1:10" x14ac:dyDescent="0.2">
      <c r="A32"/>
      <c r="D32"/>
      <c r="E32"/>
    </row>
    <row r="33" spans="1:5" x14ac:dyDescent="0.2">
      <c r="A33"/>
      <c r="D33"/>
      <c r="E33"/>
    </row>
    <row r="34" spans="1:5" x14ac:dyDescent="0.2">
      <c r="A34"/>
      <c r="D34"/>
      <c r="E34"/>
    </row>
    <row r="35" spans="1:5" x14ac:dyDescent="0.2">
      <c r="D35"/>
      <c r="E35"/>
    </row>
    <row r="36" spans="1:5" x14ac:dyDescent="0.2">
      <c r="D36" s="16"/>
      <c r="E36"/>
    </row>
    <row r="37" spans="1:5" x14ac:dyDescent="0.2">
      <c r="D37"/>
      <c r="E37"/>
    </row>
    <row r="38" spans="1:5" x14ac:dyDescent="0.2">
      <c r="D38"/>
      <c r="E38"/>
    </row>
    <row r="39" spans="1:5" x14ac:dyDescent="0.2">
      <c r="D39"/>
      <c r="E39"/>
    </row>
    <row r="40" spans="1:5" x14ac:dyDescent="0.2">
      <c r="D40"/>
      <c r="E40"/>
    </row>
    <row r="41" spans="1:5" x14ac:dyDescent="0.2">
      <c r="D41" s="16"/>
      <c r="E41"/>
    </row>
    <row r="42" spans="1:5" x14ac:dyDescent="0.2">
      <c r="D42"/>
      <c r="E42"/>
    </row>
    <row r="43" spans="1:5" x14ac:dyDescent="0.2">
      <c r="D43"/>
      <c r="E43"/>
    </row>
    <row r="44" spans="1:5" x14ac:dyDescent="0.2">
      <c r="D44"/>
      <c r="E44"/>
    </row>
    <row r="45" spans="1:5" x14ac:dyDescent="0.2">
      <c r="D45"/>
      <c r="E45"/>
    </row>
    <row r="46" spans="1:5" x14ac:dyDescent="0.2">
      <c r="D46" s="16"/>
      <c r="E46"/>
    </row>
    <row r="47" spans="1:5" x14ac:dyDescent="0.2">
      <c r="D47" s="16"/>
      <c r="E47" s="33"/>
    </row>
    <row r="48" spans="1:5" x14ac:dyDescent="0.2">
      <c r="D48" s="16"/>
      <c r="E48" s="33"/>
    </row>
    <row r="49" spans="4:5" x14ac:dyDescent="0.2">
      <c r="D49"/>
      <c r="E49" s="33"/>
    </row>
    <row r="50" spans="4:5" x14ac:dyDescent="0.2">
      <c r="D50"/>
      <c r="E50" s="33"/>
    </row>
    <row r="51" spans="4:5" x14ac:dyDescent="0.2">
      <c r="D51"/>
      <c r="E51" s="33"/>
    </row>
    <row r="52" spans="4:5" x14ac:dyDescent="0.2">
      <c r="D52" s="16"/>
      <c r="E52" s="33"/>
    </row>
    <row r="53" spans="4:5" x14ac:dyDescent="0.2">
      <c r="D53"/>
      <c r="E53" s="33"/>
    </row>
    <row r="54" spans="4:5" x14ac:dyDescent="0.2">
      <c r="D54" s="16"/>
      <c r="E54" s="33"/>
    </row>
    <row r="55" spans="4:5" x14ac:dyDescent="0.2">
      <c r="D55"/>
      <c r="E55" s="33"/>
    </row>
    <row r="56" spans="4:5" x14ac:dyDescent="0.2">
      <c r="D56"/>
      <c r="E56" s="33"/>
    </row>
    <row r="57" spans="4:5" x14ac:dyDescent="0.2">
      <c r="D57"/>
      <c r="E57" s="33"/>
    </row>
    <row r="58" spans="4:5" x14ac:dyDescent="0.2">
      <c r="D58"/>
      <c r="E58" s="33"/>
    </row>
    <row r="59" spans="4:5" x14ac:dyDescent="0.2">
      <c r="D59"/>
      <c r="E59"/>
    </row>
    <row r="60" spans="4:5" x14ac:dyDescent="0.2">
      <c r="D60"/>
      <c r="E60" s="33"/>
    </row>
    <row r="61" spans="4:5" x14ac:dyDescent="0.2">
      <c r="D61"/>
      <c r="E61" s="33"/>
    </row>
    <row r="62" spans="4:5" x14ac:dyDescent="0.2">
      <c r="D62"/>
      <c r="E62" s="33"/>
    </row>
    <row r="63" spans="4:5" x14ac:dyDescent="0.2">
      <c r="D63"/>
      <c r="E63" s="33"/>
    </row>
  </sheetData>
  <autoFilter ref="A1:J19" xr:uid="{1862FCEC-B976-3B49-935A-E306EFD3A9C1}"/>
  <sortState xmlns:xlrd2="http://schemas.microsoft.com/office/spreadsheetml/2017/richdata2" ref="A2:G20">
    <sortCondition ref="A2:A20"/>
  </sortState>
  <conditionalFormatting sqref="A35:A1048576">
    <cfRule type="duplicateValues" dxfId="54" priority="34"/>
  </conditionalFormatting>
  <conditionalFormatting sqref="A35:A1048576 A2:A8">
    <cfRule type="duplicateValues" dxfId="53" priority="21"/>
  </conditionalFormatting>
  <conditionalFormatting sqref="A1">
    <cfRule type="duplicateValues" dxfId="52" priority="18"/>
  </conditionalFormatting>
  <conditionalFormatting sqref="A20 E20 E10:E18 E37:E46">
    <cfRule type="expression" dxfId="51" priority="39">
      <formula>COUNTIF($A:$A, $E10)</formula>
    </cfRule>
  </conditionalFormatting>
  <conditionalFormatting sqref="A10:A12">
    <cfRule type="expression" dxfId="50" priority="46">
      <formula>COUNTIF($A:$A, #REF!)</formula>
    </cfRule>
  </conditionalFormatting>
  <conditionalFormatting sqref="A13:A14 A26:A34">
    <cfRule type="expression" dxfId="49" priority="148">
      <formula>COUNTIF($A:$A, #REF!)</formula>
    </cfRule>
  </conditionalFormatting>
  <conditionalFormatting sqref="A9">
    <cfRule type="duplicateValues" dxfId="48" priority="155"/>
  </conditionalFormatting>
  <conditionalFormatting sqref="A15:A19">
    <cfRule type="expression" dxfId="47" priority="162">
      <formula>COUNTIF($A:$A, $E14)</formula>
    </cfRule>
  </conditionalFormatting>
  <conditionalFormatting sqref="A2:A8">
    <cfRule type="duplicateValues" dxfId="46" priority="295"/>
  </conditionalFormatting>
  <conditionalFormatting sqref="A25">
    <cfRule type="duplicateValues" dxfId="45" priority="8"/>
  </conditionalFormatting>
  <conditionalFormatting sqref="A25">
    <cfRule type="duplicateValues" dxfId="44" priority="7"/>
  </conditionalFormatting>
  <conditionalFormatting sqref="A21:A25">
    <cfRule type="duplicateValues" dxfId="43" priority="14"/>
  </conditionalFormatting>
  <conditionalFormatting sqref="A21:A24">
    <cfRule type="duplicateValues" dxfId="42" priority="15"/>
  </conditionalFormatting>
  <conditionalFormatting sqref="A1:A1048576">
    <cfRule type="duplicateValues" dxfId="41" priority="4"/>
  </conditionalFormatting>
  <conditionalFormatting sqref="A21:A34">
    <cfRule type="duplicateValues" dxfId="40" priority="305"/>
  </conditionalFormatting>
  <conditionalFormatting sqref="E59">
    <cfRule type="expression" dxfId="39" priority="1">
      <formula>COUNTIF($A:$A, $B57)</formula>
    </cfRule>
  </conditionalFormatting>
  <conditionalFormatting sqref="E60:E63 E55:E58">
    <cfRule type="expression" dxfId="38" priority="2">
      <formula>COUNTIF($A:$A, #REF!)</formula>
    </cfRule>
  </conditionalFormatting>
  <hyperlinks>
    <hyperlink ref="A3" r:id="rId1" xr:uid="{8EDC376D-DC46-B84C-AE76-1059890975E5}"/>
    <hyperlink ref="A4" r:id="rId2" xr:uid="{32E5E6D4-274A-9443-927C-8B3EC48464DF}"/>
    <hyperlink ref="F4" r:id="rId3" display="https://news.mongabay.com/by/michael-becker/" xr:uid="{F6F2D96D-09C7-D74F-B150-3AD90A3B98F8}"/>
    <hyperlink ref="A2" r:id="rId4" xr:uid="{300D2821-D441-7942-94B4-725D222FB4ED}"/>
    <hyperlink ref="A5" r:id="rId5" xr:uid="{FB15C465-9D34-E942-9C4A-6DA349AB023F}"/>
    <hyperlink ref="A6" r:id="rId6" xr:uid="{725EA74A-29D0-894B-A9C9-7E41201B82DC}"/>
    <hyperlink ref="A7" r:id="rId7" xr:uid="{4A3F34AB-E8D0-2948-9206-4829383A4F7B}"/>
    <hyperlink ref="A8" r:id="rId8" xr:uid="{0D4C015C-BC12-3741-A6A9-6E31B668F4D3}"/>
    <hyperlink ref="A9" r:id="rId9" xr:uid="{66251C60-03E6-7D41-8376-392A44610D5C}"/>
    <hyperlink ref="A10" r:id="rId10" xr:uid="{15A5AC59-3A5B-F444-80E6-807B85A32756}"/>
    <hyperlink ref="A11" r:id="rId11" xr:uid="{7B1B73B5-D102-5348-8038-601AAC06ED07}"/>
    <hyperlink ref="A12" r:id="rId12" xr:uid="{837DE864-DC7B-3242-ABBD-7F379842F5CD}"/>
    <hyperlink ref="A13" r:id="rId13" xr:uid="{E275A6CE-D632-7643-BF44-6404FD1CD663}"/>
    <hyperlink ref="A14" r:id="rId14" xr:uid="{E72BA8EE-B32B-D04A-A30D-6D69CB45E6F5}"/>
    <hyperlink ref="A15" r:id="rId15" xr:uid="{63971BC7-D664-424E-877A-BBC6FE38AB42}"/>
    <hyperlink ref="A16" r:id="rId16" xr:uid="{6D2A7795-A241-AC47-8779-9394C9C3BEC7}"/>
    <hyperlink ref="A17" r:id="rId17" xr:uid="{542C70B9-215A-AF48-AF60-67EFBE127576}"/>
    <hyperlink ref="A18" r:id="rId18" xr:uid="{CFE94FE1-0DE0-844A-8709-D7BC17AD1A5C}"/>
    <hyperlink ref="A19" r:id="rId19" xr:uid="{A9CD3481-6B5A-D748-AA11-B26A0DCE8A5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DC6EA-4049-484E-8B0B-98307E9B2B76}">
  <dimension ref="A1:K95"/>
  <sheetViews>
    <sheetView tabSelected="1" topLeftCell="A52" workbookViewId="0">
      <selection activeCell="J74" sqref="J74"/>
    </sheetView>
  </sheetViews>
  <sheetFormatPr baseColWidth="10" defaultRowHeight="16" x14ac:dyDescent="0.2"/>
  <cols>
    <col min="1" max="1" width="66" customWidth="1"/>
    <col min="2" max="2" width="19.83203125" customWidth="1"/>
    <col min="3" max="3" width="31.5" customWidth="1"/>
    <col min="4" max="5" width="15.1640625" customWidth="1"/>
    <col min="6" max="6" width="28.33203125" customWidth="1"/>
    <col min="7" max="7" width="14.83203125" bestFit="1" customWidth="1"/>
    <col min="8" max="8" width="17.5" bestFit="1" customWidth="1"/>
    <col min="9" max="9" width="18" customWidth="1"/>
    <col min="10" max="10" width="17.33203125" customWidth="1"/>
    <col min="11" max="11" width="6.1640625" customWidth="1"/>
  </cols>
  <sheetData>
    <row r="1" spans="1:11" x14ac:dyDescent="0.2">
      <c r="A1" s="4" t="s">
        <v>161</v>
      </c>
      <c r="B1" s="4" t="s">
        <v>162</v>
      </c>
      <c r="C1" s="4" t="s">
        <v>163</v>
      </c>
      <c r="D1" s="4" t="s">
        <v>164</v>
      </c>
      <c r="E1" s="4" t="s">
        <v>392</v>
      </c>
      <c r="F1" s="4" t="s">
        <v>165</v>
      </c>
      <c r="G1" s="4" t="s">
        <v>166</v>
      </c>
      <c r="H1" s="4" t="s">
        <v>403</v>
      </c>
      <c r="I1" s="4" t="s">
        <v>404</v>
      </c>
    </row>
    <row r="2" spans="1:11" x14ac:dyDescent="0.2">
      <c r="A2" s="14" t="s">
        <v>145</v>
      </c>
      <c r="C2" s="3">
        <v>43920</v>
      </c>
      <c r="D2" s="16">
        <v>1291</v>
      </c>
      <c r="E2" s="33">
        <v>3990</v>
      </c>
      <c r="H2" t="s">
        <v>432</v>
      </c>
      <c r="I2" t="s">
        <v>445</v>
      </c>
      <c r="K2" t="s">
        <v>438</v>
      </c>
    </row>
    <row r="3" spans="1:11" x14ac:dyDescent="0.2">
      <c r="A3" s="14" t="s">
        <v>33</v>
      </c>
      <c r="B3" t="s">
        <v>385</v>
      </c>
      <c r="C3" s="3">
        <v>43997</v>
      </c>
      <c r="D3" s="16">
        <v>543</v>
      </c>
      <c r="E3" s="33">
        <v>174</v>
      </c>
      <c r="H3" t="s">
        <v>432</v>
      </c>
      <c r="I3" t="s">
        <v>446</v>
      </c>
      <c r="K3" t="s">
        <v>438</v>
      </c>
    </row>
    <row r="4" spans="1:11" x14ac:dyDescent="0.2">
      <c r="A4" s="14" t="s">
        <v>43</v>
      </c>
      <c r="B4" t="s">
        <v>215</v>
      </c>
      <c r="C4" s="3">
        <v>43986</v>
      </c>
      <c r="D4">
        <v>587</v>
      </c>
      <c r="E4" s="33">
        <v>12811</v>
      </c>
      <c r="F4" t="s">
        <v>28</v>
      </c>
      <c r="G4" t="s">
        <v>179</v>
      </c>
      <c r="H4" t="s">
        <v>421</v>
      </c>
      <c r="I4" t="s">
        <v>441</v>
      </c>
      <c r="K4" t="s">
        <v>438</v>
      </c>
    </row>
    <row r="5" spans="1:11" x14ac:dyDescent="0.2">
      <c r="A5" s="14" t="s">
        <v>51</v>
      </c>
      <c r="B5" t="s">
        <v>214</v>
      </c>
      <c r="C5" s="3">
        <v>44007</v>
      </c>
      <c r="D5">
        <v>773</v>
      </c>
      <c r="E5" s="33">
        <v>232</v>
      </c>
      <c r="F5" t="s">
        <v>192</v>
      </c>
      <c r="G5" t="s">
        <v>179</v>
      </c>
      <c r="H5" t="s">
        <v>437</v>
      </c>
      <c r="I5" t="s">
        <v>441</v>
      </c>
      <c r="K5" t="s">
        <v>438</v>
      </c>
    </row>
    <row r="6" spans="1:11" x14ac:dyDescent="0.2">
      <c r="A6" s="14" t="s">
        <v>70</v>
      </c>
      <c r="B6" t="s">
        <v>213</v>
      </c>
      <c r="C6" s="3">
        <v>44020</v>
      </c>
      <c r="D6">
        <v>435</v>
      </c>
      <c r="E6" s="33">
        <v>23</v>
      </c>
      <c r="F6" t="s">
        <v>198</v>
      </c>
      <c r="G6" t="s">
        <v>179</v>
      </c>
      <c r="H6" t="s">
        <v>432</v>
      </c>
      <c r="I6" t="s">
        <v>446</v>
      </c>
      <c r="K6" t="s">
        <v>438</v>
      </c>
    </row>
    <row r="7" spans="1:11" x14ac:dyDescent="0.2">
      <c r="A7" s="14" t="s">
        <v>147</v>
      </c>
      <c r="B7" t="s">
        <v>387</v>
      </c>
      <c r="C7" s="3">
        <v>44039</v>
      </c>
      <c r="D7" s="16">
        <v>10216</v>
      </c>
      <c r="E7" s="33">
        <v>10615</v>
      </c>
      <c r="H7" t="s">
        <v>422</v>
      </c>
      <c r="I7" t="s">
        <v>447</v>
      </c>
      <c r="K7" t="s">
        <v>438</v>
      </c>
    </row>
    <row r="8" spans="1:11" x14ac:dyDescent="0.2">
      <c r="A8" s="14" t="s">
        <v>69</v>
      </c>
      <c r="B8" t="s">
        <v>211</v>
      </c>
      <c r="C8" s="3">
        <v>44056</v>
      </c>
      <c r="D8">
        <v>29191</v>
      </c>
      <c r="E8" s="33">
        <v>50633</v>
      </c>
      <c r="F8" t="s">
        <v>212</v>
      </c>
      <c r="G8" t="s">
        <v>179</v>
      </c>
      <c r="H8" t="s">
        <v>426</v>
      </c>
      <c r="I8" t="s">
        <v>441</v>
      </c>
      <c r="J8" t="s">
        <v>424</v>
      </c>
      <c r="K8" t="s">
        <v>438</v>
      </c>
    </row>
    <row r="9" spans="1:11" x14ac:dyDescent="0.2">
      <c r="A9" s="14" t="s">
        <v>146</v>
      </c>
      <c r="B9" t="s">
        <v>386</v>
      </c>
      <c r="C9" s="3">
        <v>44046</v>
      </c>
      <c r="D9" s="16">
        <v>1003</v>
      </c>
      <c r="E9" s="33">
        <v>116</v>
      </c>
      <c r="H9" t="s">
        <v>432</v>
      </c>
      <c r="I9" t="s">
        <v>448</v>
      </c>
      <c r="J9" t="s">
        <v>427</v>
      </c>
      <c r="K9" t="s">
        <v>438</v>
      </c>
    </row>
    <row r="10" spans="1:11" x14ac:dyDescent="0.2">
      <c r="A10" s="14" t="s">
        <v>68</v>
      </c>
      <c r="B10" t="s">
        <v>210</v>
      </c>
      <c r="C10" s="3">
        <v>44063</v>
      </c>
      <c r="D10">
        <v>33329</v>
      </c>
      <c r="E10" s="33">
        <v>81409</v>
      </c>
      <c r="F10" t="s">
        <v>72</v>
      </c>
      <c r="G10" t="s">
        <v>179</v>
      </c>
      <c r="H10" t="s">
        <v>432</v>
      </c>
      <c r="I10" t="s">
        <v>441</v>
      </c>
      <c r="K10" t="s">
        <v>438</v>
      </c>
    </row>
    <row r="11" spans="1:11" x14ac:dyDescent="0.2">
      <c r="A11" s="14" t="s">
        <v>67</v>
      </c>
      <c r="B11" t="s">
        <v>209</v>
      </c>
      <c r="C11" s="3">
        <v>44084</v>
      </c>
      <c r="D11">
        <v>10005</v>
      </c>
      <c r="E11" s="33">
        <v>20397</v>
      </c>
      <c r="F11" t="s">
        <v>73</v>
      </c>
      <c r="G11" t="s">
        <v>179</v>
      </c>
      <c r="H11" t="s">
        <v>422</v>
      </c>
      <c r="I11" t="s">
        <v>449</v>
      </c>
      <c r="K11" t="s">
        <v>438</v>
      </c>
    </row>
    <row r="12" spans="1:11" x14ac:dyDescent="0.2">
      <c r="A12" s="14" t="s">
        <v>65</v>
      </c>
      <c r="B12" t="s">
        <v>207</v>
      </c>
      <c r="C12" s="3">
        <v>44111</v>
      </c>
      <c r="D12">
        <v>19681</v>
      </c>
      <c r="E12" s="33">
        <v>24772</v>
      </c>
      <c r="F12" t="s">
        <v>73</v>
      </c>
      <c r="G12" t="s">
        <v>179</v>
      </c>
      <c r="H12" t="s">
        <v>422</v>
      </c>
      <c r="I12" t="s">
        <v>447</v>
      </c>
      <c r="K12" t="s">
        <v>438</v>
      </c>
    </row>
    <row r="13" spans="1:11" x14ac:dyDescent="0.2">
      <c r="A13" s="14" t="s">
        <v>66</v>
      </c>
      <c r="B13" t="s">
        <v>208</v>
      </c>
      <c r="C13" s="3">
        <v>44105</v>
      </c>
      <c r="D13">
        <v>1353</v>
      </c>
      <c r="E13" s="33">
        <v>4491</v>
      </c>
      <c r="F13" t="s">
        <v>198</v>
      </c>
      <c r="G13" t="s">
        <v>179</v>
      </c>
      <c r="H13" t="s">
        <v>432</v>
      </c>
      <c r="I13" t="s">
        <v>428</v>
      </c>
      <c r="K13" t="s">
        <v>438</v>
      </c>
    </row>
    <row r="14" spans="1:11" x14ac:dyDescent="0.2">
      <c r="A14" s="14" t="s">
        <v>148</v>
      </c>
      <c r="B14" t="s">
        <v>205</v>
      </c>
      <c r="C14" s="3">
        <v>44127</v>
      </c>
      <c r="D14">
        <v>212</v>
      </c>
      <c r="F14" t="s">
        <v>198</v>
      </c>
      <c r="G14" t="s">
        <v>179</v>
      </c>
      <c r="H14" t="s">
        <v>432</v>
      </c>
      <c r="I14" t="s">
        <v>428</v>
      </c>
      <c r="K14" t="s">
        <v>438</v>
      </c>
    </row>
    <row r="15" spans="1:11" x14ac:dyDescent="0.2">
      <c r="A15" s="14" t="s">
        <v>64</v>
      </c>
      <c r="B15" t="s">
        <v>206</v>
      </c>
      <c r="C15" s="3">
        <v>44123</v>
      </c>
      <c r="D15">
        <v>2250</v>
      </c>
      <c r="E15" s="33">
        <v>2261</v>
      </c>
      <c r="F15" t="s">
        <v>192</v>
      </c>
      <c r="G15" t="s">
        <v>179</v>
      </c>
      <c r="H15" t="s">
        <v>437</v>
      </c>
      <c r="I15" t="s">
        <v>441</v>
      </c>
      <c r="J15" t="s">
        <v>429</v>
      </c>
      <c r="K15" t="s">
        <v>438</v>
      </c>
    </row>
    <row r="16" spans="1:11" x14ac:dyDescent="0.2">
      <c r="A16" s="14" t="s">
        <v>87</v>
      </c>
      <c r="B16" t="s">
        <v>95</v>
      </c>
      <c r="C16" s="3">
        <v>44180</v>
      </c>
      <c r="D16">
        <v>10967</v>
      </c>
      <c r="E16" s="33">
        <v>12464</v>
      </c>
      <c r="F16" t="s">
        <v>73</v>
      </c>
      <c r="G16" t="s">
        <v>179</v>
      </c>
      <c r="H16" t="s">
        <v>422</v>
      </c>
      <c r="I16" t="s">
        <v>450</v>
      </c>
      <c r="K16" t="s">
        <v>438</v>
      </c>
    </row>
    <row r="17" spans="1:11" x14ac:dyDescent="0.2">
      <c r="A17" s="14" t="s">
        <v>86</v>
      </c>
      <c r="B17" t="s">
        <v>203</v>
      </c>
      <c r="C17" s="3">
        <v>44179</v>
      </c>
      <c r="D17">
        <v>12148</v>
      </c>
      <c r="E17" s="33">
        <v>11352</v>
      </c>
      <c r="F17" t="s">
        <v>73</v>
      </c>
      <c r="G17" t="s">
        <v>204</v>
      </c>
      <c r="H17" t="s">
        <v>422</v>
      </c>
      <c r="I17" t="s">
        <v>447</v>
      </c>
      <c r="K17" t="s">
        <v>438</v>
      </c>
    </row>
    <row r="18" spans="1:11" x14ac:dyDescent="0.2">
      <c r="A18" s="14" t="s">
        <v>149</v>
      </c>
      <c r="B18" t="s">
        <v>202</v>
      </c>
      <c r="C18" s="3">
        <v>44245</v>
      </c>
      <c r="D18">
        <v>1141</v>
      </c>
      <c r="E18" s="33">
        <v>595</v>
      </c>
      <c r="F18" t="s">
        <v>188</v>
      </c>
      <c r="G18" t="s">
        <v>179</v>
      </c>
      <c r="H18" t="s">
        <v>432</v>
      </c>
      <c r="I18" t="s">
        <v>442</v>
      </c>
      <c r="J18" t="s">
        <v>431</v>
      </c>
      <c r="K18" t="s">
        <v>438</v>
      </c>
    </row>
    <row r="19" spans="1:11" ht="34" x14ac:dyDescent="0.2">
      <c r="A19" s="14" t="s">
        <v>1</v>
      </c>
      <c r="B19" s="35" t="s">
        <v>396</v>
      </c>
      <c r="C19" s="3">
        <v>43951</v>
      </c>
      <c r="D19">
        <v>8430</v>
      </c>
      <c r="E19">
        <v>20239</v>
      </c>
      <c r="F19" s="8" t="s">
        <v>27</v>
      </c>
      <c r="G19" t="s">
        <v>168</v>
      </c>
      <c r="H19" t="s">
        <v>422</v>
      </c>
      <c r="I19" t="s">
        <v>449</v>
      </c>
      <c r="K19" t="s">
        <v>439</v>
      </c>
    </row>
    <row r="20" spans="1:11" ht="34" x14ac:dyDescent="0.2">
      <c r="A20" s="15" t="s">
        <v>3</v>
      </c>
      <c r="B20" s="36" t="s">
        <v>389</v>
      </c>
      <c r="C20" s="7">
        <v>43956</v>
      </c>
      <c r="D20" s="10">
        <v>8532</v>
      </c>
      <c r="E20">
        <v>8976</v>
      </c>
      <c r="F20" s="8" t="s">
        <v>27</v>
      </c>
      <c r="G20" s="9" t="s">
        <v>168</v>
      </c>
      <c r="H20" t="s">
        <v>422</v>
      </c>
      <c r="I20" t="s">
        <v>443</v>
      </c>
      <c r="K20" t="s">
        <v>439</v>
      </c>
    </row>
    <row r="21" spans="1:11" ht="34" x14ac:dyDescent="0.2">
      <c r="A21" s="15" t="s">
        <v>4</v>
      </c>
      <c r="B21" s="36" t="s">
        <v>388</v>
      </c>
      <c r="C21" s="7">
        <v>43973</v>
      </c>
      <c r="D21" s="28">
        <v>62588</v>
      </c>
      <c r="E21">
        <v>73570</v>
      </c>
      <c r="F21" s="8" t="s">
        <v>31</v>
      </c>
      <c r="G21" s="9" t="s">
        <v>179</v>
      </c>
      <c r="H21" t="s">
        <v>432</v>
      </c>
      <c r="I21" t="s">
        <v>441</v>
      </c>
      <c r="K21" t="s">
        <v>439</v>
      </c>
    </row>
    <row r="22" spans="1:11" s="9" customFormat="1" ht="34" x14ac:dyDescent="0.2">
      <c r="A22" s="14" t="s">
        <v>5</v>
      </c>
      <c r="B22" s="35" t="s">
        <v>186</v>
      </c>
      <c r="C22" s="3">
        <v>44005</v>
      </c>
      <c r="D22">
        <v>2322</v>
      </c>
      <c r="E22">
        <v>148</v>
      </c>
      <c r="F22" t="s">
        <v>32</v>
      </c>
      <c r="G22" t="s">
        <v>168</v>
      </c>
      <c r="H22" t="s">
        <v>422</v>
      </c>
      <c r="I22" s="9" t="s">
        <v>443</v>
      </c>
      <c r="K22" t="s">
        <v>439</v>
      </c>
    </row>
    <row r="23" spans="1:11" s="9" customFormat="1" ht="34" x14ac:dyDescent="0.2">
      <c r="A23" s="14" t="s">
        <v>63</v>
      </c>
      <c r="B23" s="35" t="s">
        <v>185</v>
      </c>
      <c r="C23" s="3">
        <v>44124</v>
      </c>
      <c r="D23">
        <v>13372</v>
      </c>
      <c r="E23">
        <v>957645</v>
      </c>
      <c r="F23" t="s">
        <v>85</v>
      </c>
      <c r="G23" t="s">
        <v>168</v>
      </c>
      <c r="H23" t="s">
        <v>432</v>
      </c>
      <c r="I23" t="s">
        <v>441</v>
      </c>
      <c r="K23" t="s">
        <v>439</v>
      </c>
    </row>
    <row r="24" spans="1:11" s="9" customFormat="1" ht="34" x14ac:dyDescent="0.2">
      <c r="A24" s="14" t="s">
        <v>76</v>
      </c>
      <c r="B24" s="35" t="s">
        <v>395</v>
      </c>
      <c r="C24" s="3">
        <v>44125</v>
      </c>
      <c r="D24">
        <v>2294</v>
      </c>
      <c r="E24">
        <v>68487</v>
      </c>
      <c r="F24" t="s">
        <v>84</v>
      </c>
      <c r="G24" t="s">
        <v>168</v>
      </c>
      <c r="H24" t="s">
        <v>422</v>
      </c>
      <c r="I24" t="s">
        <v>449</v>
      </c>
      <c r="K24" t="s">
        <v>439</v>
      </c>
    </row>
    <row r="25" spans="1:11" s="9" customFormat="1" ht="34" x14ac:dyDescent="0.2">
      <c r="A25" s="14" t="s">
        <v>75</v>
      </c>
      <c r="B25" s="35" t="s">
        <v>184</v>
      </c>
      <c r="C25" s="3">
        <v>44158</v>
      </c>
      <c r="D25">
        <v>9145</v>
      </c>
      <c r="E25">
        <v>25044</v>
      </c>
      <c r="F25" t="s">
        <v>83</v>
      </c>
      <c r="G25" t="s">
        <v>168</v>
      </c>
      <c r="H25" s="9" t="s">
        <v>433</v>
      </c>
      <c r="I25" s="9" t="s">
        <v>409</v>
      </c>
      <c r="K25" t="s">
        <v>439</v>
      </c>
    </row>
    <row r="26" spans="1:11" s="9" customFormat="1" ht="34" x14ac:dyDescent="0.2">
      <c r="A26" s="14" t="s">
        <v>74</v>
      </c>
      <c r="B26" s="35" t="s">
        <v>167</v>
      </c>
      <c r="C26" s="3">
        <v>44179</v>
      </c>
      <c r="D26">
        <v>6452</v>
      </c>
      <c r="E26">
        <v>33343</v>
      </c>
      <c r="F26" t="s">
        <v>34</v>
      </c>
      <c r="G26" t="s">
        <v>168</v>
      </c>
      <c r="H26" t="s">
        <v>432</v>
      </c>
      <c r="I26" s="9" t="s">
        <v>410</v>
      </c>
      <c r="K26" t="s">
        <v>439</v>
      </c>
    </row>
    <row r="27" spans="1:11" s="9" customFormat="1" ht="34" x14ac:dyDescent="0.2">
      <c r="A27" s="14" t="s">
        <v>150</v>
      </c>
      <c r="B27" s="35" t="s">
        <v>180</v>
      </c>
      <c r="C27" s="3">
        <v>44244</v>
      </c>
      <c r="D27">
        <v>3219</v>
      </c>
      <c r="E27">
        <v>4778</v>
      </c>
      <c r="F27" t="s">
        <v>181</v>
      </c>
      <c r="G27" t="s">
        <v>168</v>
      </c>
      <c r="H27" t="s">
        <v>432</v>
      </c>
      <c r="I27" s="9" t="s">
        <v>410</v>
      </c>
      <c r="J27" s="9" t="s">
        <v>411</v>
      </c>
      <c r="K27" t="s">
        <v>439</v>
      </c>
    </row>
    <row r="28" spans="1:11" s="9" customFormat="1" ht="34" x14ac:dyDescent="0.2">
      <c r="A28" s="14" t="s">
        <v>151</v>
      </c>
      <c r="B28" s="35" t="s">
        <v>182</v>
      </c>
      <c r="C28" s="3">
        <v>44235</v>
      </c>
      <c r="D28">
        <v>1478</v>
      </c>
      <c r="E28">
        <v>2491</v>
      </c>
      <c r="F28" t="s">
        <v>173</v>
      </c>
      <c r="G28" t="s">
        <v>168</v>
      </c>
      <c r="H28" s="9" t="s">
        <v>434</v>
      </c>
      <c r="I28" s="9" t="s">
        <v>412</v>
      </c>
      <c r="K28" t="s">
        <v>439</v>
      </c>
    </row>
    <row r="29" spans="1:11" s="9" customFormat="1" ht="34" x14ac:dyDescent="0.2">
      <c r="A29" s="14" t="s">
        <v>152</v>
      </c>
      <c r="B29" s="35" t="s">
        <v>183</v>
      </c>
      <c r="C29" s="3">
        <v>44229</v>
      </c>
      <c r="D29">
        <v>7960</v>
      </c>
      <c r="E29">
        <v>48842</v>
      </c>
      <c r="F29" t="s">
        <v>85</v>
      </c>
      <c r="G29" t="s">
        <v>168</v>
      </c>
      <c r="H29" t="s">
        <v>432</v>
      </c>
      <c r="I29" t="s">
        <v>441</v>
      </c>
      <c r="K29" t="s">
        <v>439</v>
      </c>
    </row>
    <row r="30" spans="1:11" s="9" customFormat="1" ht="34" x14ac:dyDescent="0.2">
      <c r="A30" s="14" t="s">
        <v>154</v>
      </c>
      <c r="B30" s="35" t="s">
        <v>393</v>
      </c>
      <c r="C30" s="3">
        <v>44238</v>
      </c>
      <c r="D30">
        <v>1329</v>
      </c>
      <c r="E30">
        <v>1851</v>
      </c>
      <c r="F30" t="s">
        <v>83</v>
      </c>
      <c r="G30" t="s">
        <v>168</v>
      </c>
      <c r="H30" t="s">
        <v>422</v>
      </c>
      <c r="I30" t="s">
        <v>449</v>
      </c>
      <c r="K30" t="s">
        <v>439</v>
      </c>
    </row>
    <row r="31" spans="1:11" s="9" customFormat="1" ht="34" x14ac:dyDescent="0.2">
      <c r="A31" s="14" t="s">
        <v>159</v>
      </c>
      <c r="B31" s="35" t="s">
        <v>176</v>
      </c>
      <c r="C31" s="3">
        <v>44264</v>
      </c>
      <c r="D31">
        <v>4672</v>
      </c>
      <c r="E31"/>
      <c r="F31" t="s">
        <v>34</v>
      </c>
      <c r="G31" t="s">
        <v>175</v>
      </c>
      <c r="H31" t="s">
        <v>422</v>
      </c>
      <c r="I31" t="s">
        <v>449</v>
      </c>
      <c r="J31" s="9" t="s">
        <v>413</v>
      </c>
      <c r="K31" t="s">
        <v>439</v>
      </c>
    </row>
    <row r="32" spans="1:11" s="9" customFormat="1" ht="17" x14ac:dyDescent="0.2">
      <c r="A32" s="14" t="s">
        <v>156</v>
      </c>
      <c r="B32" s="35" t="s">
        <v>394</v>
      </c>
      <c r="C32" s="3">
        <v>44280</v>
      </c>
      <c r="D32">
        <v>1909</v>
      </c>
      <c r="E32"/>
      <c r="F32" t="s">
        <v>85</v>
      </c>
      <c r="G32" t="s">
        <v>168</v>
      </c>
      <c r="H32" s="9" t="s">
        <v>434</v>
      </c>
      <c r="I32" t="s">
        <v>449</v>
      </c>
      <c r="J32" s="9" t="s">
        <v>416</v>
      </c>
      <c r="K32" t="s">
        <v>439</v>
      </c>
    </row>
    <row r="33" spans="1:11" s="9" customFormat="1" ht="34" x14ac:dyDescent="0.2">
      <c r="A33" s="14" t="s">
        <v>155</v>
      </c>
      <c r="B33" s="35" t="s">
        <v>169</v>
      </c>
      <c r="C33" s="3">
        <v>44286</v>
      </c>
      <c r="D33">
        <v>5689</v>
      </c>
      <c r="E33"/>
      <c r="F33" t="s">
        <v>170</v>
      </c>
      <c r="G33" t="s">
        <v>171</v>
      </c>
      <c r="H33" t="s">
        <v>432</v>
      </c>
      <c r="I33" t="s">
        <v>446</v>
      </c>
      <c r="K33" t="s">
        <v>439</v>
      </c>
    </row>
    <row r="34" spans="1:11" s="9" customFormat="1" ht="34" x14ac:dyDescent="0.2">
      <c r="A34" s="14" t="s">
        <v>157</v>
      </c>
      <c r="B34" s="35" t="s">
        <v>172</v>
      </c>
      <c r="C34" s="3">
        <v>44274</v>
      </c>
      <c r="D34">
        <v>3991</v>
      </c>
      <c r="E34"/>
      <c r="F34" t="s">
        <v>173</v>
      </c>
      <c r="G34" t="s">
        <v>168</v>
      </c>
      <c r="H34" s="9" t="s">
        <v>436</v>
      </c>
      <c r="I34" t="s">
        <v>449</v>
      </c>
      <c r="K34" t="s">
        <v>439</v>
      </c>
    </row>
    <row r="35" spans="1:11" s="9" customFormat="1" ht="34" x14ac:dyDescent="0.2">
      <c r="A35" s="14" t="s">
        <v>158</v>
      </c>
      <c r="B35" s="35" t="s">
        <v>177</v>
      </c>
      <c r="C35" s="3">
        <v>44258</v>
      </c>
      <c r="D35">
        <v>7942</v>
      </c>
      <c r="E35"/>
      <c r="F35" t="s">
        <v>178</v>
      </c>
      <c r="G35" t="s">
        <v>179</v>
      </c>
      <c r="H35" t="s">
        <v>432</v>
      </c>
      <c r="I35" s="9" t="s">
        <v>417</v>
      </c>
      <c r="K35" t="s">
        <v>439</v>
      </c>
    </row>
    <row r="36" spans="1:11" s="9" customFormat="1" ht="34" x14ac:dyDescent="0.2">
      <c r="A36" s="14" t="s">
        <v>160</v>
      </c>
      <c r="B36" s="35" t="s">
        <v>174</v>
      </c>
      <c r="C36" s="3">
        <v>44267</v>
      </c>
      <c r="D36">
        <v>4628</v>
      </c>
      <c r="E36" s="10"/>
      <c r="F36" t="s">
        <v>34</v>
      </c>
      <c r="G36" t="s">
        <v>175</v>
      </c>
      <c r="H36" t="s">
        <v>432</v>
      </c>
      <c r="I36" t="s">
        <v>449</v>
      </c>
      <c r="J36" s="9" t="s">
        <v>418</v>
      </c>
      <c r="K36" t="s">
        <v>439</v>
      </c>
    </row>
    <row r="42" spans="1:11" x14ac:dyDescent="0.2">
      <c r="C42" t="s">
        <v>403</v>
      </c>
    </row>
    <row r="44" spans="1:11" x14ac:dyDescent="0.2">
      <c r="C44" t="s">
        <v>432</v>
      </c>
      <c r="D44">
        <f>COUNTIF($H$2:$H$36,"Cerrado")</f>
        <v>16</v>
      </c>
    </row>
    <row r="45" spans="1:11" x14ac:dyDescent="0.2">
      <c r="C45" t="s">
        <v>422</v>
      </c>
      <c r="D45">
        <f>COUNTIF($H$2:$H$36,"Matopiba")</f>
        <v>11</v>
      </c>
    </row>
    <row r="46" spans="1:11" x14ac:dyDescent="0.2">
      <c r="C46" t="s">
        <v>408</v>
      </c>
      <c r="D46">
        <f>COUNTIF($H$2:$H$36,"Brazil")</f>
        <v>1</v>
      </c>
    </row>
    <row r="47" spans="1:11" x14ac:dyDescent="0.2">
      <c r="C47" t="s">
        <v>434</v>
      </c>
      <c r="D47">
        <f>COUNTIF($H$2:$H$36,"North Minas")</f>
        <v>2</v>
      </c>
    </row>
    <row r="48" spans="1:11" x14ac:dyDescent="0.2">
      <c r="C48" t="s">
        <v>435</v>
      </c>
      <c r="D48">
        <f>COUNTIF($H$2:$H$36,"Cerrado - MS")</f>
        <v>1</v>
      </c>
    </row>
    <row r="49" spans="3:4" x14ac:dyDescent="0.2">
      <c r="C49" t="s">
        <v>421</v>
      </c>
      <c r="D49">
        <f>COUNTIF($H$2:$H$36,"Amazon")</f>
        <v>1</v>
      </c>
    </row>
    <row r="50" spans="3:4" x14ac:dyDescent="0.2">
      <c r="C50" t="s">
        <v>437</v>
      </c>
      <c r="D50">
        <f>COUNTIF($H$2:$H$36,"Mata Atlântica")</f>
        <v>2</v>
      </c>
    </row>
    <row r="51" spans="3:4" x14ac:dyDescent="0.2">
      <c r="C51" t="s">
        <v>426</v>
      </c>
      <c r="D51">
        <f>COUNTIF($H$2:$H$36,"Pantanal")</f>
        <v>1</v>
      </c>
    </row>
    <row r="53" spans="3:4" x14ac:dyDescent="0.2">
      <c r="C53" t="s">
        <v>440</v>
      </c>
    </row>
    <row r="55" spans="3:4" x14ac:dyDescent="0.2">
      <c r="C55" t="s">
        <v>419</v>
      </c>
      <c r="D55">
        <f>COUNTIF($I$2:$I$36,"Agricultrure Threat")</f>
        <v>1</v>
      </c>
    </row>
    <row r="56" spans="3:4" x14ac:dyDescent="0.2">
      <c r="C56" t="s">
        <v>430</v>
      </c>
      <c r="D56">
        <f>COUNTIF($I$2:$I$36,"Agricultrure Threat / water")</f>
        <v>1</v>
      </c>
    </row>
    <row r="57" spans="3:4" x14ac:dyDescent="0.2">
      <c r="C57" t="s">
        <v>409</v>
      </c>
      <c r="D57">
        <f>COUNTIF($I$2:$I$36,"Animal trade")</f>
        <v>1</v>
      </c>
    </row>
    <row r="58" spans="3:4" x14ac:dyDescent="0.2">
      <c r="C58" t="s">
        <v>441</v>
      </c>
      <c r="D58">
        <f>COUNTIF($I$2:$I$36,"Biodiversity")</f>
        <v>8</v>
      </c>
    </row>
    <row r="59" spans="3:4" x14ac:dyDescent="0.2">
      <c r="C59" t="s">
        <v>417</v>
      </c>
      <c r="D59">
        <f>COUNTIF($I$2:$I$36,"BMPs")</f>
        <v>1</v>
      </c>
    </row>
    <row r="60" spans="3:4" x14ac:dyDescent="0.2">
      <c r="C60" t="s">
        <v>420</v>
      </c>
      <c r="D60">
        <f>COUNTIF($I$2:$I$36,"Climate Impact")</f>
        <v>3</v>
      </c>
    </row>
    <row r="61" spans="3:4" x14ac:dyDescent="0.2">
      <c r="C61" t="s">
        <v>443</v>
      </c>
      <c r="D61">
        <f>COUNTIF($I$2:$I$36,"Commodity")</f>
        <v>2</v>
      </c>
    </row>
    <row r="62" spans="3:4" x14ac:dyDescent="0.2">
      <c r="C62" t="s">
        <v>425</v>
      </c>
      <c r="D62">
        <f>COUNTIF($I$2:$I$36,"Deforestation")</f>
        <v>1</v>
      </c>
    </row>
    <row r="63" spans="3:4" x14ac:dyDescent="0.2">
      <c r="C63" t="s">
        <v>428</v>
      </c>
      <c r="D63">
        <f>COUNTIF($I$2:$I$36,"Fire")</f>
        <v>2</v>
      </c>
    </row>
    <row r="64" spans="3:4" x14ac:dyDescent="0.2">
      <c r="C64" t="s">
        <v>444</v>
      </c>
      <c r="D64">
        <f>COUNTIF($I$2:$I$36,"Flowers picking")</f>
        <v>1</v>
      </c>
    </row>
    <row r="65" spans="3:4" x14ac:dyDescent="0.2">
      <c r="C65" t="s">
        <v>442</v>
      </c>
      <c r="D65">
        <f>COUNTIF($I$2:$I$36,"Information")</f>
        <v>1</v>
      </c>
    </row>
    <row r="66" spans="3:4" x14ac:dyDescent="0.2">
      <c r="C66" t="s">
        <v>423</v>
      </c>
      <c r="D66">
        <f>COUNTIF($I$2:$I$36,"Land tenure")</f>
        <v>3</v>
      </c>
    </row>
    <row r="67" spans="3:4" x14ac:dyDescent="0.2">
      <c r="C67" t="s">
        <v>405</v>
      </c>
      <c r="D67">
        <f>COUNTIF($I$2:$I$36,"Peoples rights")</f>
        <v>8</v>
      </c>
    </row>
    <row r="68" spans="3:4" x14ac:dyDescent="0.2">
      <c r="C68" t="s">
        <v>410</v>
      </c>
      <c r="D68">
        <f>COUNTIF($I$2:$I$36,"Restoration")</f>
        <v>2</v>
      </c>
    </row>
    <row r="71" spans="3:4" x14ac:dyDescent="0.2">
      <c r="D71" s="16"/>
    </row>
    <row r="76" spans="3:4" x14ac:dyDescent="0.2">
      <c r="D76" s="16"/>
    </row>
    <row r="78" spans="3:4" x14ac:dyDescent="0.2">
      <c r="D78" s="10"/>
    </row>
    <row r="79" spans="3:4" x14ac:dyDescent="0.2">
      <c r="D79" s="28"/>
    </row>
    <row r="94" spans="4:5" x14ac:dyDescent="0.2">
      <c r="E94" s="10"/>
    </row>
    <row r="95" spans="4:5" x14ac:dyDescent="0.2">
      <c r="D95" s="10"/>
      <c r="E95" s="10"/>
    </row>
  </sheetData>
  <autoFilter ref="A1:J36" xr:uid="{519D7A88-0C4F-6F4B-82E6-71B59C7CE385}"/>
  <sortState xmlns:xlrd2="http://schemas.microsoft.com/office/spreadsheetml/2017/richdata2" ref="C55:D68">
    <sortCondition ref="C55:C68"/>
  </sortState>
  <conditionalFormatting sqref="A11:B18">
    <cfRule type="expression" dxfId="37" priority="23">
      <formula>COUNTIF($A:$A, $B11)</formula>
    </cfRule>
  </conditionalFormatting>
  <conditionalFormatting sqref="A80:A1048576">
    <cfRule type="duplicateValues" dxfId="36" priority="169"/>
  </conditionalFormatting>
  <conditionalFormatting sqref="E14">
    <cfRule type="expression" dxfId="35" priority="172">
      <formula>COUNTIF($A:$A, $B15)</formula>
    </cfRule>
  </conditionalFormatting>
  <conditionalFormatting sqref="E15:E18 E10:E13">
    <cfRule type="expression" dxfId="34" priority="178">
      <formula>COUNTIF($A:$A, #REF!)</formula>
    </cfRule>
  </conditionalFormatting>
  <conditionalFormatting sqref="B10 B1:B8">
    <cfRule type="duplicateValues" dxfId="33" priority="179"/>
  </conditionalFormatting>
  <conditionalFormatting sqref="A9:A10">
    <cfRule type="duplicateValues" dxfId="32" priority="187"/>
  </conditionalFormatting>
  <conditionalFormatting sqref="A1:A8">
    <cfRule type="duplicateValues" dxfId="31" priority="218"/>
  </conditionalFormatting>
  <conditionalFormatting sqref="A65">
    <cfRule type="duplicateValues" dxfId="30" priority="17"/>
  </conditionalFormatting>
  <conditionalFormatting sqref="A62:A64">
    <cfRule type="duplicateValues" dxfId="29" priority="15"/>
  </conditionalFormatting>
  <conditionalFormatting sqref="A62:A64">
    <cfRule type="duplicateValues" dxfId="28" priority="16"/>
  </conditionalFormatting>
  <conditionalFormatting sqref="A70">
    <cfRule type="duplicateValues" dxfId="27" priority="14"/>
  </conditionalFormatting>
  <conditionalFormatting sqref="A70">
    <cfRule type="duplicateValues" dxfId="26" priority="13"/>
  </conditionalFormatting>
  <conditionalFormatting sqref="A37:A70">
    <cfRule type="duplicateValues" dxfId="25" priority="12"/>
  </conditionalFormatting>
  <conditionalFormatting sqref="A71:A79 A30:A31">
    <cfRule type="expression" dxfId="24" priority="18">
      <formula>COUNTIF($A:$A, #REF!)</formula>
    </cfRule>
  </conditionalFormatting>
  <conditionalFormatting sqref="A37:A61">
    <cfRule type="duplicateValues" dxfId="23" priority="19"/>
  </conditionalFormatting>
  <conditionalFormatting sqref="A66:A70">
    <cfRule type="duplicateValues" dxfId="22" priority="20"/>
  </conditionalFormatting>
  <conditionalFormatting sqref="A66:A69">
    <cfRule type="duplicateValues" dxfId="21" priority="21"/>
  </conditionalFormatting>
  <conditionalFormatting sqref="A1:A18 A37:A1048576">
    <cfRule type="duplicateValues" dxfId="20" priority="11"/>
  </conditionalFormatting>
  <conditionalFormatting sqref="E67:E76 E95 E85:E93 E27:E35">
    <cfRule type="expression" dxfId="19" priority="10">
      <formula>COUNTIF($A:$A, $E27)</formula>
    </cfRule>
  </conditionalFormatting>
  <conditionalFormatting sqref="A19:A25">
    <cfRule type="duplicateValues" dxfId="18" priority="2"/>
  </conditionalFormatting>
  <conditionalFormatting sqref="A27:A29">
    <cfRule type="expression" dxfId="17" priority="4">
      <formula>COUNTIF($A:$A, #REF!)</formula>
    </cfRule>
  </conditionalFormatting>
  <conditionalFormatting sqref="A26">
    <cfRule type="duplicateValues" dxfId="16" priority="6"/>
  </conditionalFormatting>
  <conditionalFormatting sqref="A32:A36">
    <cfRule type="expression" dxfId="15" priority="7">
      <formula>COUNTIF($A:$A, $E31)</formula>
    </cfRule>
  </conditionalFormatting>
  <conditionalFormatting sqref="A19:A25">
    <cfRule type="duplicateValues" dxfId="14" priority="8"/>
  </conditionalFormatting>
  <conditionalFormatting sqref="A19:A36">
    <cfRule type="duplicateValues" dxfId="13" priority="1"/>
  </conditionalFormatting>
  <hyperlinks>
    <hyperlink ref="A3" r:id="rId1" xr:uid="{23A85D77-5E34-8241-9E0A-2BB9DB3F09D6}"/>
    <hyperlink ref="A2" r:id="rId2" xr:uid="{BD0D8C97-BF0A-DA43-B5E3-9E3C4281F419}"/>
    <hyperlink ref="A4" r:id="rId3" xr:uid="{AA4B18F8-933D-9349-AF4E-839D70072113}"/>
    <hyperlink ref="A5" r:id="rId4" xr:uid="{8351ED6A-9DE0-384B-BE72-5AAF466BB87C}"/>
    <hyperlink ref="A6" r:id="rId5" xr:uid="{52EA99F6-E91D-174A-AD36-971D0CBCF784}"/>
    <hyperlink ref="A7" r:id="rId6" xr:uid="{93BCAF6C-4FAF-8D42-B7BC-67D9D6954D3F}"/>
    <hyperlink ref="A8" r:id="rId7" xr:uid="{CE287649-D394-704D-8377-FBB017DE532E}"/>
    <hyperlink ref="A9" r:id="rId8" xr:uid="{E5648383-F83D-8D4B-B9ED-4A6FD943057E}"/>
    <hyperlink ref="A10" r:id="rId9" xr:uid="{BB051F78-5C10-244B-B2FC-6522B16C54DB}"/>
    <hyperlink ref="A11" r:id="rId10" xr:uid="{D62D6839-89D7-5243-8542-ACB9C818D7A3}"/>
    <hyperlink ref="A12" r:id="rId11" xr:uid="{EE5FEBA6-9BEB-5F4E-9B83-03220C753B1E}"/>
    <hyperlink ref="A13" r:id="rId12" xr:uid="{A88E4437-6D24-494C-94C5-C8559463613D}"/>
    <hyperlink ref="A14" r:id="rId13" xr:uid="{D7254E68-704B-7043-8433-F5692044A94D}"/>
    <hyperlink ref="A15" r:id="rId14" xr:uid="{F92A9C3D-F12E-D14E-A1CF-9FF95CDCF6AB}"/>
    <hyperlink ref="A16" r:id="rId15" xr:uid="{42E23E50-8F9C-3848-88B1-5E1686D2F935}"/>
    <hyperlink ref="A17" r:id="rId16" xr:uid="{3A870B76-8487-874E-9667-1C0363D02E2A}"/>
    <hyperlink ref="A18" r:id="rId17" xr:uid="{BF7D35C4-84CC-334B-8B4A-359497ACB2C8}"/>
    <hyperlink ref="A20" r:id="rId18" xr:uid="{C8478B67-9918-334E-A775-62193AE43F65}"/>
    <hyperlink ref="A21" r:id="rId19" xr:uid="{9EE089FD-C731-7046-B96A-BA897ADED0DF}"/>
    <hyperlink ref="F21" r:id="rId20" display="https://news.mongabay.com/by/michael-becker/" xr:uid="{42A1EC89-D21C-4C41-9237-80119F2AB5A6}"/>
    <hyperlink ref="A19" r:id="rId21" xr:uid="{2BE6755F-7A2A-6F42-84D3-E85A2DE55633}"/>
    <hyperlink ref="A22" r:id="rId22" xr:uid="{BCD329DB-E0D6-CF46-94CF-0899EC9381F8}"/>
    <hyperlink ref="A23" r:id="rId23" xr:uid="{86B75086-305F-FA46-BF39-2D598A639987}"/>
    <hyperlink ref="A24" r:id="rId24" xr:uid="{157AE644-A2AF-4846-95B4-BC920A9212E9}"/>
    <hyperlink ref="A25" r:id="rId25" xr:uid="{98C3EB1F-B069-C04F-B791-3F5C164DACDD}"/>
    <hyperlink ref="A26" r:id="rId26" xr:uid="{2A0ECBB9-1FA3-F14B-8A20-3004978980DF}"/>
    <hyperlink ref="A27" r:id="rId27" xr:uid="{0E21C2A1-2921-9841-BD65-7D044F5C4666}"/>
    <hyperlink ref="A28" r:id="rId28" xr:uid="{63C1E4C0-A8F7-8742-9DCF-FBF54F429543}"/>
    <hyperlink ref="A29" r:id="rId29" xr:uid="{E34DDDD2-BCEA-D846-B296-EB1B3F2FBDBC}"/>
    <hyperlink ref="A30" r:id="rId30" xr:uid="{4C430999-B1BB-B445-B159-2E66BBC9B889}"/>
    <hyperlink ref="A31" r:id="rId31" xr:uid="{FC1CB6CA-407F-0E4A-A06A-F23415DE7E06}"/>
    <hyperlink ref="A32" r:id="rId32" xr:uid="{0BE30A46-3CF9-324B-9475-65D51F611DFD}"/>
    <hyperlink ref="A33" r:id="rId33" xr:uid="{38744DF7-79F9-A442-BFC9-71CA964FC2EA}"/>
    <hyperlink ref="A34" r:id="rId34" xr:uid="{126C8603-B33A-4946-B4BB-969D8439ED3C}"/>
    <hyperlink ref="A35" r:id="rId35" xr:uid="{8BA4F8DB-7CE1-2E45-AB8A-E036042E2613}"/>
    <hyperlink ref="A36" r:id="rId36" xr:uid="{1B90B952-BE95-6C40-A067-15E5060A12A1}"/>
  </hyperlinks>
  <pageMargins left="0.7" right="0.7" top="0.75" bottom="0.75" header="0.3" footer="0.3"/>
  <drawing r:id="rId3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708A3-A27C-DF42-AB06-808660315611}">
  <dimension ref="A1:G24"/>
  <sheetViews>
    <sheetView zoomScale="111" workbookViewId="0">
      <selection activeCell="D22" sqref="D22"/>
    </sheetView>
  </sheetViews>
  <sheetFormatPr baseColWidth="10" defaultColWidth="15.1640625" defaultRowHeight="16" x14ac:dyDescent="0.2"/>
  <cols>
    <col min="1" max="1" width="52.33203125" customWidth="1"/>
    <col min="3" max="3" width="25.1640625" customWidth="1"/>
    <col min="4" max="5" width="20.83203125" customWidth="1"/>
  </cols>
  <sheetData>
    <row r="1" spans="1:7" x14ac:dyDescent="0.2">
      <c r="A1" s="4" t="s">
        <v>161</v>
      </c>
      <c r="B1" s="4" t="s">
        <v>162</v>
      </c>
      <c r="C1" s="4" t="s">
        <v>163</v>
      </c>
      <c r="D1" s="4" t="s">
        <v>164</v>
      </c>
      <c r="E1" s="4" t="s">
        <v>392</v>
      </c>
      <c r="F1" s="4" t="s">
        <v>165</v>
      </c>
      <c r="G1" s="4" t="s">
        <v>166</v>
      </c>
    </row>
    <row r="2" spans="1:7" x14ac:dyDescent="0.2">
      <c r="A2" t="s">
        <v>127</v>
      </c>
      <c r="B2" t="s">
        <v>226</v>
      </c>
      <c r="C2" s="3">
        <v>43917</v>
      </c>
      <c r="D2">
        <v>171</v>
      </c>
      <c r="F2" t="s">
        <v>181</v>
      </c>
      <c r="G2" t="s">
        <v>179</v>
      </c>
    </row>
    <row r="3" spans="1:7" x14ac:dyDescent="0.2">
      <c r="A3" t="s">
        <v>128</v>
      </c>
      <c r="B3" t="s">
        <v>227</v>
      </c>
      <c r="C3" s="3">
        <v>43909</v>
      </c>
      <c r="D3">
        <v>10032</v>
      </c>
      <c r="E3">
        <v>13732</v>
      </c>
      <c r="F3" t="s">
        <v>34</v>
      </c>
      <c r="G3" t="s">
        <v>179</v>
      </c>
    </row>
    <row r="4" spans="1:7" x14ac:dyDescent="0.2">
      <c r="A4" t="s">
        <v>0</v>
      </c>
      <c r="B4" t="s">
        <v>224</v>
      </c>
      <c r="C4" s="3">
        <v>43964</v>
      </c>
      <c r="D4">
        <v>1906</v>
      </c>
      <c r="E4">
        <v>2933</v>
      </c>
      <c r="F4" t="s">
        <v>225</v>
      </c>
      <c r="G4" t="s">
        <v>179</v>
      </c>
    </row>
    <row r="5" spans="1:7" x14ac:dyDescent="0.2">
      <c r="A5" t="s">
        <v>132</v>
      </c>
      <c r="B5" t="s">
        <v>221</v>
      </c>
      <c r="C5" s="3">
        <v>44252</v>
      </c>
      <c r="D5">
        <v>4432</v>
      </c>
      <c r="E5">
        <v>485</v>
      </c>
      <c r="F5" t="s">
        <v>218</v>
      </c>
      <c r="G5" t="s">
        <v>179</v>
      </c>
    </row>
    <row r="6" spans="1:7" x14ac:dyDescent="0.2">
      <c r="A6" t="s">
        <v>133</v>
      </c>
      <c r="B6" t="s">
        <v>222</v>
      </c>
      <c r="C6" s="3">
        <v>44231</v>
      </c>
      <c r="D6">
        <v>2920</v>
      </c>
      <c r="E6">
        <v>11843</v>
      </c>
      <c r="F6" t="s">
        <v>223</v>
      </c>
      <c r="G6" t="s">
        <v>179</v>
      </c>
    </row>
    <row r="7" spans="1:7" x14ac:dyDescent="0.2">
      <c r="A7" t="s">
        <v>139</v>
      </c>
      <c r="B7" t="s">
        <v>219</v>
      </c>
      <c r="C7" s="3">
        <v>44273</v>
      </c>
      <c r="D7">
        <v>1394</v>
      </c>
      <c r="F7" t="s">
        <v>178</v>
      </c>
      <c r="G7" t="s">
        <v>179</v>
      </c>
    </row>
    <row r="8" spans="1:7" x14ac:dyDescent="0.2">
      <c r="A8" t="s">
        <v>138</v>
      </c>
      <c r="B8" t="s">
        <v>217</v>
      </c>
      <c r="C8" s="3">
        <v>44280</v>
      </c>
      <c r="D8">
        <v>2019</v>
      </c>
      <c r="F8" t="s">
        <v>218</v>
      </c>
      <c r="G8" t="s">
        <v>179</v>
      </c>
    </row>
    <row r="9" spans="1:7" x14ac:dyDescent="0.2">
      <c r="A9" t="s">
        <v>137</v>
      </c>
      <c r="B9" t="s">
        <v>216</v>
      </c>
      <c r="C9" s="3">
        <v>44285</v>
      </c>
      <c r="D9">
        <v>3336</v>
      </c>
      <c r="F9" t="s">
        <v>85</v>
      </c>
      <c r="G9" t="s">
        <v>179</v>
      </c>
    </row>
    <row r="10" spans="1:7" x14ac:dyDescent="0.2">
      <c r="A10" t="s">
        <v>140</v>
      </c>
      <c r="B10" t="s">
        <v>220</v>
      </c>
      <c r="C10" s="3">
        <v>44272</v>
      </c>
      <c r="D10">
        <v>574</v>
      </c>
      <c r="F10" t="s">
        <v>181</v>
      </c>
      <c r="G10" t="s">
        <v>179</v>
      </c>
    </row>
    <row r="11" spans="1:7" x14ac:dyDescent="0.2">
      <c r="A11" t="s">
        <v>2</v>
      </c>
      <c r="B11" t="s">
        <v>201</v>
      </c>
      <c r="C11" s="3">
        <v>43955</v>
      </c>
      <c r="D11">
        <v>12231</v>
      </c>
      <c r="E11">
        <v>14820</v>
      </c>
      <c r="F11" t="s">
        <v>28</v>
      </c>
      <c r="G11" t="s">
        <v>179</v>
      </c>
    </row>
    <row r="12" spans="1:7" x14ac:dyDescent="0.2">
      <c r="A12" t="s">
        <v>40</v>
      </c>
      <c r="B12" t="s">
        <v>200</v>
      </c>
      <c r="C12" s="3">
        <v>44006</v>
      </c>
      <c r="D12">
        <v>36073</v>
      </c>
      <c r="E12">
        <v>94765</v>
      </c>
      <c r="F12" t="s">
        <v>28</v>
      </c>
      <c r="G12" t="s">
        <v>179</v>
      </c>
    </row>
    <row r="13" spans="1:7" x14ac:dyDescent="0.2">
      <c r="A13" t="s">
        <v>77</v>
      </c>
      <c r="B13" t="s">
        <v>199</v>
      </c>
      <c r="C13" s="3">
        <v>44027</v>
      </c>
      <c r="D13">
        <v>1180</v>
      </c>
      <c r="E13">
        <v>203</v>
      </c>
      <c r="F13" t="s">
        <v>198</v>
      </c>
      <c r="G13" t="s">
        <v>179</v>
      </c>
    </row>
    <row r="14" spans="1:7" x14ac:dyDescent="0.2">
      <c r="A14" t="s">
        <v>129</v>
      </c>
      <c r="B14" t="s">
        <v>382</v>
      </c>
      <c r="C14" s="3">
        <v>44026</v>
      </c>
      <c r="D14" s="16">
        <v>11230</v>
      </c>
      <c r="E14">
        <v>13499</v>
      </c>
    </row>
    <row r="15" spans="1:7" x14ac:dyDescent="0.2">
      <c r="A15" t="s">
        <v>78</v>
      </c>
      <c r="B15" t="s">
        <v>197</v>
      </c>
      <c r="C15" s="3">
        <v>44062</v>
      </c>
      <c r="D15">
        <v>4692</v>
      </c>
      <c r="E15">
        <v>2186</v>
      </c>
      <c r="F15" t="s">
        <v>198</v>
      </c>
      <c r="G15" t="s">
        <v>179</v>
      </c>
    </row>
    <row r="16" spans="1:7" x14ac:dyDescent="0.2">
      <c r="A16" t="s">
        <v>80</v>
      </c>
      <c r="B16" t="s">
        <v>196</v>
      </c>
      <c r="C16" s="3">
        <v>44075</v>
      </c>
      <c r="D16">
        <v>7231</v>
      </c>
      <c r="E16">
        <v>3172</v>
      </c>
      <c r="F16" t="s">
        <v>71</v>
      </c>
      <c r="G16" t="s">
        <v>179</v>
      </c>
    </row>
    <row r="17" spans="1:7" x14ac:dyDescent="0.2">
      <c r="A17" t="s">
        <v>82</v>
      </c>
      <c r="B17" t="s">
        <v>194</v>
      </c>
      <c r="C17" s="3">
        <v>44089</v>
      </c>
      <c r="D17">
        <v>19294</v>
      </c>
      <c r="E17">
        <v>220811</v>
      </c>
      <c r="F17" t="s">
        <v>73</v>
      </c>
      <c r="G17" t="s">
        <v>189</v>
      </c>
    </row>
    <row r="18" spans="1:7" x14ac:dyDescent="0.2">
      <c r="A18" t="s">
        <v>79</v>
      </c>
      <c r="B18" t="s">
        <v>195</v>
      </c>
      <c r="C18" s="3">
        <v>44082</v>
      </c>
      <c r="D18">
        <v>26092</v>
      </c>
      <c r="E18">
        <v>133066</v>
      </c>
      <c r="F18" t="s">
        <v>72</v>
      </c>
      <c r="G18" t="s">
        <v>179</v>
      </c>
    </row>
    <row r="19" spans="1:7" x14ac:dyDescent="0.2">
      <c r="A19" t="s">
        <v>131</v>
      </c>
      <c r="B19" t="s">
        <v>383</v>
      </c>
      <c r="C19" s="3">
        <v>44124</v>
      </c>
      <c r="D19" s="16">
        <v>579</v>
      </c>
      <c r="E19">
        <v>7974</v>
      </c>
    </row>
    <row r="20" spans="1:7" x14ac:dyDescent="0.2">
      <c r="A20" t="s">
        <v>81</v>
      </c>
      <c r="B20" t="s">
        <v>193</v>
      </c>
      <c r="C20" s="3">
        <v>44119</v>
      </c>
      <c r="D20">
        <v>832</v>
      </c>
      <c r="E20">
        <v>2042</v>
      </c>
      <c r="F20" t="s">
        <v>73</v>
      </c>
      <c r="G20" t="s">
        <v>189</v>
      </c>
    </row>
    <row r="21" spans="1:7" x14ac:dyDescent="0.2">
      <c r="A21" t="s">
        <v>130</v>
      </c>
      <c r="B21" t="s">
        <v>191</v>
      </c>
      <c r="C21" s="3">
        <v>44130</v>
      </c>
      <c r="D21">
        <v>9213</v>
      </c>
      <c r="E21">
        <v>24039</v>
      </c>
      <c r="F21" t="s">
        <v>192</v>
      </c>
      <c r="G21" t="s">
        <v>189</v>
      </c>
    </row>
    <row r="22" spans="1:7" x14ac:dyDescent="0.2">
      <c r="A22" t="s">
        <v>134</v>
      </c>
      <c r="B22" t="s">
        <v>187</v>
      </c>
      <c r="C22" s="3">
        <v>44250</v>
      </c>
      <c r="D22">
        <v>1336</v>
      </c>
      <c r="E22">
        <v>643</v>
      </c>
      <c r="F22" t="s">
        <v>188</v>
      </c>
      <c r="G22" t="s">
        <v>189</v>
      </c>
    </row>
    <row r="23" spans="1:7" x14ac:dyDescent="0.2">
      <c r="A23" t="s">
        <v>135</v>
      </c>
      <c r="B23" t="s">
        <v>190</v>
      </c>
      <c r="C23" s="3">
        <v>44235</v>
      </c>
      <c r="D23">
        <v>1313</v>
      </c>
      <c r="E23">
        <v>10619</v>
      </c>
      <c r="F23" t="s">
        <v>73</v>
      </c>
      <c r="G23" t="s">
        <v>179</v>
      </c>
    </row>
    <row r="24" spans="1:7" x14ac:dyDescent="0.2">
      <c r="A24" t="s">
        <v>136</v>
      </c>
      <c r="B24" t="s">
        <v>384</v>
      </c>
      <c r="C24" s="3">
        <v>44230</v>
      </c>
      <c r="D24" s="16">
        <v>1364</v>
      </c>
      <c r="E24">
        <v>1391</v>
      </c>
    </row>
  </sheetData>
  <sortState xmlns:xlrd2="http://schemas.microsoft.com/office/spreadsheetml/2017/richdata2" ref="A2:G25">
    <sortCondition ref="A2:A25"/>
  </sortState>
  <conditionalFormatting sqref="A25:A1048576 A10">
    <cfRule type="duplicateValues" dxfId="12" priority="18"/>
  </conditionalFormatting>
  <conditionalFormatting sqref="A25:A1048576">
    <cfRule type="duplicateValues" dxfId="11" priority="15"/>
  </conditionalFormatting>
  <conditionalFormatting sqref="A7:A9">
    <cfRule type="duplicateValues" dxfId="10" priority="8"/>
  </conditionalFormatting>
  <conditionalFormatting sqref="A7:A9">
    <cfRule type="duplicateValues" dxfId="9" priority="9"/>
  </conditionalFormatting>
  <conditionalFormatting sqref="A15">
    <cfRule type="duplicateValues" dxfId="8" priority="4"/>
  </conditionalFormatting>
  <conditionalFormatting sqref="A15">
    <cfRule type="duplicateValues" dxfId="7" priority="3"/>
  </conditionalFormatting>
  <conditionalFormatting sqref="A25:A1048576 A1:A15">
    <cfRule type="duplicateValues" dxfId="6" priority="2"/>
  </conditionalFormatting>
  <conditionalFormatting sqref="E15:E24">
    <cfRule type="expression" dxfId="5" priority="204">
      <formula>COUNTIF($A:$A, $E15)</formula>
    </cfRule>
  </conditionalFormatting>
  <conditionalFormatting sqref="A16:A24">
    <cfRule type="expression" dxfId="4" priority="216">
      <formula>COUNTIF($A:$A, #REF!)</formula>
    </cfRule>
  </conditionalFormatting>
  <conditionalFormatting sqref="A11:A15">
    <cfRule type="duplicateValues" dxfId="3" priority="273"/>
  </conditionalFormatting>
  <conditionalFormatting sqref="B11:B14">
    <cfRule type="duplicateValues" dxfId="2" priority="274"/>
  </conditionalFormatting>
  <conditionalFormatting sqref="A11:A14">
    <cfRule type="duplicateValues" dxfId="1" priority="275"/>
  </conditionalFormatting>
  <conditionalFormatting sqref="A1:A6">
    <cfRule type="duplicateValues" dxfId="0" priority="285"/>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B2F9FA-2C8D-914F-B397-7AFADF26DB4C}">
  <dimension ref="A1:M103"/>
  <sheetViews>
    <sheetView workbookViewId="0">
      <pane ySplit="1" topLeftCell="A72" activePane="bottomLeft" state="frozen"/>
      <selection pane="bottomLeft" activeCell="G7" sqref="G7"/>
    </sheetView>
  </sheetViews>
  <sheetFormatPr baseColWidth="10" defaultRowHeight="16" x14ac:dyDescent="0.2"/>
  <cols>
    <col min="1" max="1" width="36.83203125" style="16" customWidth="1"/>
    <col min="2" max="2" width="34.5" style="16" customWidth="1"/>
    <col min="3" max="3" width="34.6640625" style="16" customWidth="1"/>
    <col min="4" max="16384" width="10.83203125" style="16"/>
  </cols>
  <sheetData>
    <row r="1" spans="1:13" x14ac:dyDescent="0.2">
      <c r="A1" s="5" t="s">
        <v>228</v>
      </c>
      <c r="B1" s="5" t="s">
        <v>6</v>
      </c>
      <c r="C1" s="5" t="s">
        <v>7</v>
      </c>
      <c r="D1" s="5" t="s">
        <v>8</v>
      </c>
      <c r="E1" s="27" t="s">
        <v>9</v>
      </c>
      <c r="F1" s="5" t="s">
        <v>312</v>
      </c>
      <c r="G1" s="5" t="s">
        <v>313</v>
      </c>
      <c r="H1" s="5" t="s">
        <v>314</v>
      </c>
      <c r="I1" s="6" t="s">
        <v>10</v>
      </c>
      <c r="J1" s="6" t="s">
        <v>11</v>
      </c>
      <c r="K1" s="6" t="s">
        <v>12</v>
      </c>
      <c r="L1" s="6" t="s">
        <v>13</v>
      </c>
      <c r="M1" s="6" t="s">
        <v>14</v>
      </c>
    </row>
    <row r="2" spans="1:13" x14ac:dyDescent="0.2">
      <c r="A2" s="17" t="s">
        <v>74</v>
      </c>
      <c r="B2" s="18" t="s">
        <v>229</v>
      </c>
      <c r="C2" s="1" t="s">
        <v>230</v>
      </c>
      <c r="D2" s="1" t="s">
        <v>15</v>
      </c>
      <c r="E2" s="19">
        <v>44199.25</v>
      </c>
      <c r="F2" s="20">
        <v>125571</v>
      </c>
      <c r="G2" s="20">
        <v>155353</v>
      </c>
      <c r="H2" s="20">
        <v>14344</v>
      </c>
      <c r="I2" s="20">
        <v>11</v>
      </c>
      <c r="J2" s="20">
        <v>308</v>
      </c>
      <c r="K2" s="20">
        <v>3</v>
      </c>
      <c r="L2" s="20">
        <v>822</v>
      </c>
      <c r="M2" s="20">
        <v>14704</v>
      </c>
    </row>
    <row r="3" spans="1:13" x14ac:dyDescent="0.2">
      <c r="A3" s="17" t="s">
        <v>75</v>
      </c>
      <c r="B3" s="18" t="s">
        <v>231</v>
      </c>
      <c r="C3" s="1" t="s">
        <v>232</v>
      </c>
      <c r="D3" s="1" t="s">
        <v>15</v>
      </c>
      <c r="E3" s="19">
        <v>44198.604166666664</v>
      </c>
      <c r="F3" s="20">
        <v>188148</v>
      </c>
      <c r="G3" s="20">
        <v>259679</v>
      </c>
      <c r="H3" s="20">
        <v>12362</v>
      </c>
      <c r="I3" s="20">
        <v>75</v>
      </c>
      <c r="J3" s="20">
        <v>1165</v>
      </c>
      <c r="K3" s="20">
        <v>16</v>
      </c>
      <c r="L3" s="20">
        <v>827</v>
      </c>
      <c r="M3" s="20">
        <v>12352</v>
      </c>
    </row>
    <row r="4" spans="1:13" x14ac:dyDescent="0.2">
      <c r="A4" s="17" t="s">
        <v>74</v>
      </c>
      <c r="B4" s="18" t="s">
        <v>233</v>
      </c>
      <c r="C4" s="1" t="s">
        <v>234</v>
      </c>
      <c r="D4" s="1" t="s">
        <v>235</v>
      </c>
      <c r="E4" s="19">
        <v>44228.798611111109</v>
      </c>
      <c r="F4" s="20">
        <v>65005</v>
      </c>
      <c r="G4" s="20">
        <v>73172</v>
      </c>
      <c r="H4" s="20">
        <v>6511</v>
      </c>
      <c r="I4" s="20">
        <v>25</v>
      </c>
      <c r="J4" s="20">
        <v>132</v>
      </c>
      <c r="K4" s="20">
        <v>7</v>
      </c>
      <c r="L4" s="20">
        <v>471</v>
      </c>
      <c r="M4" s="20">
        <v>2</v>
      </c>
    </row>
    <row r="5" spans="1:13" x14ac:dyDescent="0.2">
      <c r="A5" s="17" t="s">
        <v>152</v>
      </c>
      <c r="B5" s="18" t="s">
        <v>236</v>
      </c>
      <c r="C5" s="1" t="s">
        <v>237</v>
      </c>
      <c r="D5" s="1" t="s">
        <v>15</v>
      </c>
      <c r="E5" s="19">
        <v>44229.611805555556</v>
      </c>
      <c r="F5" s="20">
        <v>256661</v>
      </c>
      <c r="G5" s="20">
        <v>291555</v>
      </c>
      <c r="H5" s="20">
        <v>19626</v>
      </c>
      <c r="I5" s="20">
        <v>46</v>
      </c>
      <c r="J5" s="20">
        <v>831</v>
      </c>
      <c r="K5" s="20">
        <v>8</v>
      </c>
      <c r="L5" s="20">
        <v>1372</v>
      </c>
      <c r="M5" s="20">
        <v>18382</v>
      </c>
    </row>
    <row r="6" spans="1:13" x14ac:dyDescent="0.2">
      <c r="A6" s="17" t="s">
        <v>136</v>
      </c>
      <c r="B6" s="18" t="s">
        <v>238</v>
      </c>
      <c r="C6" s="1" t="s">
        <v>239</v>
      </c>
      <c r="D6" s="1" t="s">
        <v>15</v>
      </c>
      <c r="E6" s="19">
        <v>44230.60833333333</v>
      </c>
      <c r="F6" s="20">
        <v>30358</v>
      </c>
      <c r="G6" s="20">
        <v>31869</v>
      </c>
      <c r="H6" s="20">
        <v>1621</v>
      </c>
      <c r="I6" s="20">
        <v>2</v>
      </c>
      <c r="J6" s="20">
        <v>56</v>
      </c>
      <c r="K6" s="20">
        <v>1</v>
      </c>
      <c r="L6" s="20">
        <v>131</v>
      </c>
      <c r="M6" s="20">
        <v>1455</v>
      </c>
    </row>
    <row r="7" spans="1:13" x14ac:dyDescent="0.2">
      <c r="A7" s="17" t="s">
        <v>152</v>
      </c>
      <c r="B7" s="18" t="s">
        <v>240</v>
      </c>
      <c r="C7" s="1" t="s">
        <v>241</v>
      </c>
      <c r="D7" s="1" t="s">
        <v>15</v>
      </c>
      <c r="E7" s="19">
        <v>44233.271527777775</v>
      </c>
      <c r="F7" s="20">
        <v>121478</v>
      </c>
      <c r="G7" s="20">
        <v>150160</v>
      </c>
      <c r="H7" s="20">
        <v>11103</v>
      </c>
      <c r="I7" s="20">
        <v>18</v>
      </c>
      <c r="J7" s="20">
        <v>250</v>
      </c>
      <c r="K7" s="20">
        <v>3</v>
      </c>
      <c r="L7" s="20">
        <v>1381</v>
      </c>
      <c r="M7" s="20">
        <v>10953</v>
      </c>
    </row>
    <row r="8" spans="1:13" x14ac:dyDescent="0.2">
      <c r="A8" s="17" t="s">
        <v>136</v>
      </c>
      <c r="B8" s="18" t="s">
        <v>242</v>
      </c>
      <c r="C8" s="1" t="s">
        <v>239</v>
      </c>
      <c r="D8" s="1" t="s">
        <v>15</v>
      </c>
      <c r="E8" s="19">
        <v>44234.479166666664</v>
      </c>
      <c r="F8" s="20">
        <v>4469</v>
      </c>
      <c r="G8" s="20">
        <v>4741</v>
      </c>
      <c r="H8" s="20">
        <v>79</v>
      </c>
      <c r="I8" s="20">
        <v>6</v>
      </c>
      <c r="J8" s="20">
        <v>33</v>
      </c>
      <c r="K8" s="20">
        <v>1</v>
      </c>
      <c r="L8" s="20">
        <v>21</v>
      </c>
      <c r="M8" s="20">
        <v>29</v>
      </c>
    </row>
    <row r="9" spans="1:13" x14ac:dyDescent="0.2">
      <c r="A9" s="17" t="s">
        <v>135</v>
      </c>
      <c r="B9" s="18" t="s">
        <v>243</v>
      </c>
      <c r="C9" s="1" t="s">
        <v>244</v>
      </c>
      <c r="D9" s="1" t="s">
        <v>15</v>
      </c>
      <c r="E9" s="19">
        <v>44235.34375</v>
      </c>
      <c r="F9" s="20">
        <v>43759</v>
      </c>
      <c r="G9" s="20">
        <v>47291</v>
      </c>
      <c r="H9" s="20">
        <v>2291</v>
      </c>
      <c r="I9" s="20">
        <v>1</v>
      </c>
      <c r="J9" s="20">
        <v>88</v>
      </c>
      <c r="K9" s="1"/>
      <c r="L9" s="20">
        <v>264</v>
      </c>
      <c r="M9" s="20">
        <v>2048</v>
      </c>
    </row>
    <row r="10" spans="1:13" x14ac:dyDescent="0.2">
      <c r="A10" s="17" t="s">
        <v>135</v>
      </c>
      <c r="B10" s="18" t="s">
        <v>245</v>
      </c>
      <c r="C10" s="1" t="s">
        <v>246</v>
      </c>
      <c r="D10" s="1" t="s">
        <v>235</v>
      </c>
      <c r="E10" s="19">
        <v>44237.704861111109</v>
      </c>
      <c r="F10" s="20">
        <v>28953</v>
      </c>
      <c r="G10" s="20">
        <v>32509</v>
      </c>
      <c r="H10" s="20">
        <v>2060</v>
      </c>
      <c r="I10" s="20">
        <v>11</v>
      </c>
      <c r="J10" s="20">
        <v>62</v>
      </c>
      <c r="K10" s="20">
        <v>4</v>
      </c>
      <c r="L10" s="20">
        <v>396</v>
      </c>
      <c r="M10" s="20">
        <v>3</v>
      </c>
    </row>
    <row r="11" spans="1:13" x14ac:dyDescent="0.2">
      <c r="A11" s="17" t="s">
        <v>151</v>
      </c>
      <c r="B11" s="18" t="s">
        <v>247</v>
      </c>
      <c r="C11" s="1" t="s">
        <v>248</v>
      </c>
      <c r="D11" s="1" t="s">
        <v>15</v>
      </c>
      <c r="E11" s="19">
        <v>44236.334027777775</v>
      </c>
      <c r="F11" s="20">
        <v>49853</v>
      </c>
      <c r="G11" s="20">
        <v>56246</v>
      </c>
      <c r="H11" s="20">
        <v>2788</v>
      </c>
      <c r="I11" s="20">
        <v>18</v>
      </c>
      <c r="J11" s="20">
        <v>157</v>
      </c>
      <c r="K11" s="20">
        <v>6</v>
      </c>
      <c r="L11" s="20">
        <v>267</v>
      </c>
      <c r="M11" s="20">
        <v>2486</v>
      </c>
    </row>
    <row r="12" spans="1:13" x14ac:dyDescent="0.2">
      <c r="A12" s="17" t="s">
        <v>154</v>
      </c>
      <c r="B12" s="18" t="s">
        <v>249</v>
      </c>
      <c r="C12" s="1" t="s">
        <v>250</v>
      </c>
      <c r="D12" s="1" t="s">
        <v>15</v>
      </c>
      <c r="E12" s="19">
        <v>44238.520833333336</v>
      </c>
      <c r="F12" s="20">
        <v>49902</v>
      </c>
      <c r="G12" s="20">
        <v>63648</v>
      </c>
      <c r="H12" s="20">
        <v>2270</v>
      </c>
      <c r="I12" s="20">
        <v>17</v>
      </c>
      <c r="J12" s="20">
        <v>165</v>
      </c>
      <c r="K12" s="1"/>
      <c r="L12" s="20">
        <v>388</v>
      </c>
      <c r="M12" s="20">
        <v>1893</v>
      </c>
    </row>
    <row r="13" spans="1:13" x14ac:dyDescent="0.2">
      <c r="A13" s="17" t="s">
        <v>135</v>
      </c>
      <c r="B13" s="18" t="s">
        <v>251</v>
      </c>
      <c r="C13" s="1" t="s">
        <v>244</v>
      </c>
      <c r="D13" s="1" t="s">
        <v>15</v>
      </c>
      <c r="E13" s="19">
        <v>44238.701388888891</v>
      </c>
      <c r="F13" s="20">
        <v>80119</v>
      </c>
      <c r="G13" s="20">
        <v>109390</v>
      </c>
      <c r="H13" s="20">
        <v>2696</v>
      </c>
      <c r="I13" s="20">
        <v>12</v>
      </c>
      <c r="J13" s="20">
        <v>196</v>
      </c>
      <c r="K13" s="1"/>
      <c r="L13" s="20">
        <v>458</v>
      </c>
      <c r="M13" s="20">
        <v>2319</v>
      </c>
    </row>
    <row r="14" spans="1:13" x14ac:dyDescent="0.2">
      <c r="A14" s="17" t="s">
        <v>1</v>
      </c>
      <c r="B14" s="18" t="s">
        <v>252</v>
      </c>
      <c r="C14" s="1" t="s">
        <v>253</v>
      </c>
      <c r="D14" s="1" t="s">
        <v>235</v>
      </c>
      <c r="E14" s="19">
        <v>44241.430555555555</v>
      </c>
      <c r="F14" s="20">
        <v>25576</v>
      </c>
      <c r="G14" s="20">
        <v>26419</v>
      </c>
      <c r="H14" s="20">
        <v>1029</v>
      </c>
      <c r="I14" s="20">
        <v>10</v>
      </c>
      <c r="J14" s="20">
        <v>73</v>
      </c>
      <c r="K14" s="20">
        <v>1</v>
      </c>
      <c r="L14" s="20">
        <v>263</v>
      </c>
      <c r="M14" s="20">
        <v>2</v>
      </c>
    </row>
    <row r="15" spans="1:13" x14ac:dyDescent="0.2">
      <c r="A15" s="17" t="s">
        <v>135</v>
      </c>
      <c r="B15" s="18" t="s">
        <v>254</v>
      </c>
      <c r="C15" s="1" t="s">
        <v>255</v>
      </c>
      <c r="D15" s="1" t="s">
        <v>15</v>
      </c>
      <c r="E15" s="19">
        <v>44240.340277777781</v>
      </c>
      <c r="F15" s="20">
        <v>14663</v>
      </c>
      <c r="G15" s="20">
        <v>15167</v>
      </c>
      <c r="H15" s="20">
        <v>406</v>
      </c>
      <c r="I15" s="20">
        <v>2</v>
      </c>
      <c r="J15" s="20">
        <v>24</v>
      </c>
      <c r="K15" s="1"/>
      <c r="L15" s="20">
        <v>67</v>
      </c>
      <c r="M15" s="20">
        <v>318</v>
      </c>
    </row>
    <row r="16" spans="1:13" x14ac:dyDescent="0.2">
      <c r="A16" s="17" t="s">
        <v>151</v>
      </c>
      <c r="B16" s="18" t="s">
        <v>256</v>
      </c>
      <c r="C16" s="1" t="s">
        <v>257</v>
      </c>
      <c r="D16" s="1" t="s">
        <v>15</v>
      </c>
      <c r="E16" s="19">
        <v>44241.25</v>
      </c>
      <c r="F16" s="20">
        <v>14804</v>
      </c>
      <c r="G16" s="20">
        <v>15109</v>
      </c>
      <c r="H16" s="20">
        <v>395</v>
      </c>
      <c r="I16" s="20">
        <v>2</v>
      </c>
      <c r="J16" s="20">
        <v>43</v>
      </c>
      <c r="K16" s="1"/>
      <c r="L16" s="20">
        <v>65</v>
      </c>
      <c r="M16" s="20">
        <v>311</v>
      </c>
    </row>
    <row r="17" spans="1:13" x14ac:dyDescent="0.2">
      <c r="A17" s="17" t="s">
        <v>150</v>
      </c>
      <c r="B17" s="18" t="s">
        <v>258</v>
      </c>
      <c r="C17" s="1" t="s">
        <v>259</v>
      </c>
      <c r="D17" s="1" t="s">
        <v>15</v>
      </c>
      <c r="E17" s="19">
        <v>44244.430555555555</v>
      </c>
      <c r="F17" s="20">
        <v>64402</v>
      </c>
      <c r="G17" s="20">
        <v>77238</v>
      </c>
      <c r="H17" s="20">
        <v>5209</v>
      </c>
      <c r="I17" s="20">
        <v>7</v>
      </c>
      <c r="J17" s="20">
        <v>139</v>
      </c>
      <c r="K17" s="20">
        <v>2</v>
      </c>
      <c r="L17" s="20">
        <v>411</v>
      </c>
      <c r="M17" s="20">
        <v>4919</v>
      </c>
    </row>
    <row r="18" spans="1:13" x14ac:dyDescent="0.2">
      <c r="A18" s="17" t="s">
        <v>150</v>
      </c>
      <c r="B18" s="18" t="s">
        <v>260</v>
      </c>
      <c r="C18" s="1" t="s">
        <v>261</v>
      </c>
      <c r="D18" s="1" t="s">
        <v>15</v>
      </c>
      <c r="E18" s="19">
        <v>44248.250694444447</v>
      </c>
      <c r="F18" s="20">
        <v>8268</v>
      </c>
      <c r="G18" s="20">
        <v>8272</v>
      </c>
      <c r="H18" s="20">
        <v>234</v>
      </c>
      <c r="I18" s="20">
        <v>17</v>
      </c>
      <c r="J18" s="20">
        <v>145</v>
      </c>
      <c r="K18" s="20">
        <v>2</v>
      </c>
      <c r="L18" s="20">
        <v>25</v>
      </c>
      <c r="M18" s="20">
        <v>79</v>
      </c>
    </row>
    <row r="19" spans="1:13" x14ac:dyDescent="0.2">
      <c r="A19" s="17" t="s">
        <v>134</v>
      </c>
      <c r="B19" s="18" t="s">
        <v>262</v>
      </c>
      <c r="C19" s="1" t="s">
        <v>263</v>
      </c>
      <c r="D19" s="1" t="s">
        <v>15</v>
      </c>
      <c r="E19" s="19">
        <v>44250.25</v>
      </c>
      <c r="F19" s="20">
        <v>28896</v>
      </c>
      <c r="G19" s="20">
        <v>32874</v>
      </c>
      <c r="H19" s="20">
        <v>920</v>
      </c>
      <c r="I19" s="20">
        <v>5</v>
      </c>
      <c r="J19" s="20">
        <v>108</v>
      </c>
      <c r="K19" s="1"/>
      <c r="L19" s="20">
        <v>119</v>
      </c>
      <c r="M19" s="20">
        <v>796</v>
      </c>
    </row>
    <row r="20" spans="1:13" x14ac:dyDescent="0.2">
      <c r="A20" s="17" t="s">
        <v>152</v>
      </c>
      <c r="B20" s="18" t="s">
        <v>264</v>
      </c>
      <c r="C20" s="1" t="s">
        <v>265</v>
      </c>
      <c r="D20" s="1" t="s">
        <v>235</v>
      </c>
      <c r="E20" s="19">
        <v>44250.798611111109</v>
      </c>
      <c r="F20" s="20">
        <v>84594</v>
      </c>
      <c r="G20" s="20">
        <v>97495</v>
      </c>
      <c r="H20" s="20">
        <v>5372</v>
      </c>
      <c r="I20" s="20">
        <v>28</v>
      </c>
      <c r="J20" s="20">
        <v>236</v>
      </c>
      <c r="K20" s="20">
        <v>2</v>
      </c>
      <c r="L20" s="20">
        <v>766</v>
      </c>
      <c r="M20" s="20">
        <v>5</v>
      </c>
    </row>
    <row r="21" spans="1:13" x14ac:dyDescent="0.2">
      <c r="A21" s="17" t="s">
        <v>153</v>
      </c>
      <c r="B21" s="18" t="s">
        <v>266</v>
      </c>
      <c r="C21" s="1" t="s">
        <v>267</v>
      </c>
      <c r="D21" s="1" t="s">
        <v>15</v>
      </c>
      <c r="E21" s="19">
        <v>44251.604166666664</v>
      </c>
      <c r="F21" s="20">
        <v>11959</v>
      </c>
      <c r="G21" s="20">
        <v>12084</v>
      </c>
      <c r="H21" s="20">
        <v>397</v>
      </c>
      <c r="I21" s="20">
        <v>1</v>
      </c>
      <c r="J21" s="20">
        <v>13</v>
      </c>
      <c r="K21" s="20">
        <v>1</v>
      </c>
      <c r="L21" s="20">
        <v>63</v>
      </c>
      <c r="M21" s="20">
        <v>341</v>
      </c>
    </row>
    <row r="22" spans="1:13" x14ac:dyDescent="0.2">
      <c r="A22" s="17" t="s">
        <v>134</v>
      </c>
      <c r="B22" s="18" t="s">
        <v>268</v>
      </c>
      <c r="C22" s="1" t="s">
        <v>269</v>
      </c>
      <c r="D22" s="1" t="s">
        <v>15</v>
      </c>
      <c r="E22" s="19">
        <v>44254.431250000001</v>
      </c>
      <c r="F22" s="20">
        <v>4608</v>
      </c>
      <c r="G22" s="20">
        <v>4608</v>
      </c>
      <c r="H22" s="20">
        <v>40</v>
      </c>
      <c r="I22" s="1"/>
      <c r="J22" s="20">
        <v>2</v>
      </c>
      <c r="K22" s="1"/>
      <c r="L22" s="20">
        <v>12</v>
      </c>
      <c r="M22" s="20">
        <v>29</v>
      </c>
    </row>
    <row r="23" spans="1:13" x14ac:dyDescent="0.2">
      <c r="A23" s="17" t="s">
        <v>153</v>
      </c>
      <c r="B23" s="18" t="s">
        <v>270</v>
      </c>
      <c r="C23" s="1" t="s">
        <v>271</v>
      </c>
      <c r="D23" s="1" t="s">
        <v>15</v>
      </c>
      <c r="E23" s="19">
        <v>44255.520833333336</v>
      </c>
      <c r="F23" s="20">
        <v>2542</v>
      </c>
      <c r="G23" s="20">
        <v>2545</v>
      </c>
      <c r="H23" s="20">
        <v>40</v>
      </c>
      <c r="I23" s="1"/>
      <c r="J23" s="20">
        <v>2</v>
      </c>
      <c r="K23" s="1"/>
      <c r="L23" s="20">
        <v>12</v>
      </c>
      <c r="M23" s="20">
        <v>28</v>
      </c>
    </row>
    <row r="24" spans="1:13" x14ac:dyDescent="0.2">
      <c r="A24" s="17" t="s">
        <v>134</v>
      </c>
      <c r="B24" s="18" t="s">
        <v>272</v>
      </c>
      <c r="C24" s="1" t="s">
        <v>273</v>
      </c>
      <c r="D24" s="1" t="s">
        <v>235</v>
      </c>
      <c r="E24" s="19">
        <v>44268</v>
      </c>
      <c r="F24" s="20">
        <v>14872</v>
      </c>
      <c r="G24" s="20">
        <v>15253</v>
      </c>
      <c r="H24" s="20">
        <v>575</v>
      </c>
      <c r="I24" s="20">
        <v>7</v>
      </c>
      <c r="J24" s="20">
        <v>19</v>
      </c>
      <c r="K24" s="1"/>
      <c r="L24" s="20">
        <v>61</v>
      </c>
      <c r="M24" s="20">
        <v>5</v>
      </c>
    </row>
    <row r="25" spans="1:13" x14ac:dyDescent="0.2">
      <c r="A25" s="17" t="s">
        <v>159</v>
      </c>
      <c r="B25" s="18" t="s">
        <v>274</v>
      </c>
      <c r="C25" s="1" t="s">
        <v>275</v>
      </c>
      <c r="D25" s="1" t="s">
        <v>15</v>
      </c>
      <c r="E25" s="19">
        <v>44268</v>
      </c>
      <c r="F25" s="20">
        <v>79666</v>
      </c>
      <c r="G25" s="20">
        <v>96011</v>
      </c>
      <c r="H25" s="20">
        <v>6023</v>
      </c>
      <c r="I25" s="20">
        <v>9</v>
      </c>
      <c r="J25" s="20">
        <v>148</v>
      </c>
      <c r="K25" s="20">
        <v>7</v>
      </c>
      <c r="L25" s="20">
        <v>468</v>
      </c>
      <c r="M25" s="20">
        <v>5922</v>
      </c>
    </row>
    <row r="26" spans="1:13" x14ac:dyDescent="0.2">
      <c r="A26" s="17" t="s">
        <v>159</v>
      </c>
      <c r="B26" s="18" t="s">
        <v>276</v>
      </c>
      <c r="C26" s="1" t="s">
        <v>277</v>
      </c>
      <c r="D26" s="1" t="s">
        <v>15</v>
      </c>
      <c r="E26" s="19">
        <v>44275</v>
      </c>
      <c r="F26" s="20">
        <v>70291</v>
      </c>
      <c r="G26" s="20">
        <v>76924</v>
      </c>
      <c r="H26" s="20">
        <v>4010</v>
      </c>
      <c r="I26" s="20">
        <v>6</v>
      </c>
      <c r="J26" s="20">
        <v>116</v>
      </c>
      <c r="K26" s="20">
        <v>1</v>
      </c>
      <c r="L26" s="20">
        <v>361</v>
      </c>
      <c r="M26" s="20">
        <v>3872</v>
      </c>
    </row>
    <row r="27" spans="1:13" x14ac:dyDescent="0.2">
      <c r="A27" s="17" t="s">
        <v>157</v>
      </c>
      <c r="B27" s="18" t="s">
        <v>278</v>
      </c>
      <c r="C27" s="1" t="s">
        <v>279</v>
      </c>
      <c r="D27" s="1" t="s">
        <v>235</v>
      </c>
      <c r="E27" s="19">
        <v>44284</v>
      </c>
      <c r="F27" s="20">
        <v>18514</v>
      </c>
      <c r="G27" s="20">
        <v>18949</v>
      </c>
      <c r="H27" s="20">
        <v>1034</v>
      </c>
      <c r="I27" s="20">
        <v>6</v>
      </c>
      <c r="J27" s="20">
        <v>36</v>
      </c>
      <c r="K27" s="20">
        <v>1</v>
      </c>
      <c r="L27" s="20">
        <v>190</v>
      </c>
      <c r="M27" s="1"/>
    </row>
    <row r="28" spans="1:13" x14ac:dyDescent="0.2">
      <c r="A28" s="17" t="s">
        <v>159</v>
      </c>
      <c r="B28" s="18" t="s">
        <v>280</v>
      </c>
      <c r="C28" s="1" t="s">
        <v>281</v>
      </c>
      <c r="D28" s="1" t="s">
        <v>15</v>
      </c>
      <c r="E28" s="19">
        <v>44265</v>
      </c>
      <c r="F28" s="20">
        <v>88176</v>
      </c>
      <c r="G28" s="20">
        <v>105880</v>
      </c>
      <c r="H28" s="20">
        <v>3334</v>
      </c>
      <c r="I28" s="20">
        <v>16</v>
      </c>
      <c r="J28" s="20">
        <v>182</v>
      </c>
      <c r="K28" s="20">
        <v>2</v>
      </c>
      <c r="L28" s="20">
        <v>427</v>
      </c>
      <c r="M28" s="20">
        <v>2859</v>
      </c>
    </row>
    <row r="29" spans="1:13" x14ac:dyDescent="0.2">
      <c r="A29" s="17" t="s">
        <v>156</v>
      </c>
      <c r="B29" s="18" t="s">
        <v>282</v>
      </c>
      <c r="C29" s="1" t="s">
        <v>283</v>
      </c>
      <c r="D29" s="1" t="s">
        <v>15</v>
      </c>
      <c r="E29" s="19">
        <v>44280</v>
      </c>
      <c r="F29" s="20">
        <v>19591</v>
      </c>
      <c r="G29" s="20">
        <v>20804</v>
      </c>
      <c r="H29" s="20">
        <v>357</v>
      </c>
      <c r="I29" s="20">
        <v>2</v>
      </c>
      <c r="J29" s="20">
        <v>31</v>
      </c>
      <c r="K29" s="1"/>
      <c r="L29" s="20">
        <v>70</v>
      </c>
      <c r="M29" s="20">
        <v>272</v>
      </c>
    </row>
    <row r="30" spans="1:13" x14ac:dyDescent="0.2">
      <c r="A30" s="17" t="s">
        <v>156</v>
      </c>
      <c r="B30" s="18" t="s">
        <v>284</v>
      </c>
      <c r="C30" s="1" t="s">
        <v>283</v>
      </c>
      <c r="D30" s="1" t="s">
        <v>15</v>
      </c>
      <c r="E30" s="19">
        <v>44285</v>
      </c>
      <c r="F30" s="20">
        <v>9223</v>
      </c>
      <c r="G30" s="20">
        <v>9227</v>
      </c>
      <c r="H30" s="20">
        <v>457</v>
      </c>
      <c r="I30" s="1"/>
      <c r="J30" s="20">
        <v>5</v>
      </c>
      <c r="K30" s="1"/>
      <c r="L30" s="20">
        <v>46</v>
      </c>
      <c r="M30" s="20">
        <v>410</v>
      </c>
    </row>
    <row r="31" spans="1:13" x14ac:dyDescent="0.2">
      <c r="A31" s="17" t="s">
        <v>155</v>
      </c>
      <c r="B31" s="18" t="s">
        <v>285</v>
      </c>
      <c r="C31" s="1" t="s">
        <v>286</v>
      </c>
      <c r="D31" s="1" t="s">
        <v>15</v>
      </c>
      <c r="E31" s="19">
        <v>44286</v>
      </c>
      <c r="F31" s="20">
        <v>16718</v>
      </c>
      <c r="G31" s="20">
        <v>16718</v>
      </c>
      <c r="H31" s="20">
        <v>401</v>
      </c>
      <c r="I31" s="20">
        <v>21</v>
      </c>
      <c r="J31" s="20">
        <v>86</v>
      </c>
      <c r="K31" s="20">
        <v>1</v>
      </c>
      <c r="L31" s="20">
        <v>81</v>
      </c>
      <c r="M31" s="20">
        <v>254</v>
      </c>
    </row>
    <row r="32" spans="1:13" x14ac:dyDescent="0.2">
      <c r="A32" s="17" t="s">
        <v>157</v>
      </c>
      <c r="B32" s="18" t="s">
        <v>287</v>
      </c>
      <c r="C32" s="1" t="s">
        <v>288</v>
      </c>
      <c r="D32" s="1" t="s">
        <v>15</v>
      </c>
      <c r="E32" s="19">
        <v>44274</v>
      </c>
      <c r="F32" s="20">
        <v>130735</v>
      </c>
      <c r="G32" s="20">
        <v>170457</v>
      </c>
      <c r="H32" s="20">
        <v>9349</v>
      </c>
      <c r="I32" s="20">
        <v>5</v>
      </c>
      <c r="J32" s="20">
        <v>187</v>
      </c>
      <c r="K32" s="20">
        <v>1</v>
      </c>
      <c r="L32" s="20">
        <v>731</v>
      </c>
      <c r="M32" s="20">
        <v>8881</v>
      </c>
    </row>
    <row r="33" spans="1:13" x14ac:dyDescent="0.2">
      <c r="A33" s="17" t="s">
        <v>158</v>
      </c>
      <c r="B33" s="18" t="s">
        <v>289</v>
      </c>
      <c r="C33" s="1" t="s">
        <v>290</v>
      </c>
      <c r="D33" s="1" t="s">
        <v>15</v>
      </c>
      <c r="E33" s="19">
        <v>44258</v>
      </c>
      <c r="F33" s="20">
        <v>239577</v>
      </c>
      <c r="G33" s="20">
        <v>376604</v>
      </c>
      <c r="H33" s="20">
        <v>13343</v>
      </c>
      <c r="I33" s="20">
        <v>12</v>
      </c>
      <c r="J33" s="20">
        <v>381</v>
      </c>
      <c r="K33" s="20">
        <v>4</v>
      </c>
      <c r="L33" s="20">
        <v>1524</v>
      </c>
      <c r="M33" s="20">
        <v>13589</v>
      </c>
    </row>
    <row r="34" spans="1:13" x14ac:dyDescent="0.2">
      <c r="A34" s="17" t="s">
        <v>160</v>
      </c>
      <c r="B34" s="18" t="s">
        <v>291</v>
      </c>
      <c r="C34" s="1" t="s">
        <v>292</v>
      </c>
      <c r="D34" s="1" t="s">
        <v>15</v>
      </c>
      <c r="E34" s="19">
        <v>44267</v>
      </c>
      <c r="F34" s="20">
        <v>177929</v>
      </c>
      <c r="G34" s="20">
        <v>222797</v>
      </c>
      <c r="H34" s="20">
        <v>10209</v>
      </c>
      <c r="I34" s="20">
        <v>41</v>
      </c>
      <c r="J34" s="20">
        <v>413</v>
      </c>
      <c r="K34" s="20">
        <v>4</v>
      </c>
      <c r="L34" s="20">
        <v>879</v>
      </c>
      <c r="M34" s="20">
        <v>9471</v>
      </c>
    </row>
    <row r="35" spans="1:13" x14ac:dyDescent="0.2">
      <c r="A35" s="17" t="s">
        <v>160</v>
      </c>
      <c r="B35" s="18" t="s">
        <v>293</v>
      </c>
      <c r="C35" s="1" t="s">
        <v>292</v>
      </c>
      <c r="D35" s="1" t="s">
        <v>15</v>
      </c>
      <c r="E35" s="19">
        <v>44272</v>
      </c>
      <c r="F35" s="20">
        <v>17319</v>
      </c>
      <c r="G35" s="20">
        <v>17785</v>
      </c>
      <c r="H35" s="20">
        <v>323</v>
      </c>
      <c r="I35" s="20">
        <v>5</v>
      </c>
      <c r="J35" s="20">
        <v>43</v>
      </c>
      <c r="K35" s="20">
        <v>3</v>
      </c>
      <c r="L35" s="20">
        <v>69</v>
      </c>
      <c r="M35" s="20">
        <v>233</v>
      </c>
    </row>
    <row r="36" spans="1:13" x14ac:dyDescent="0.2">
      <c r="A36" s="17" t="s">
        <v>159</v>
      </c>
      <c r="B36" s="18" t="s">
        <v>294</v>
      </c>
      <c r="C36" s="1" t="s">
        <v>295</v>
      </c>
      <c r="D36" s="1" t="s">
        <v>235</v>
      </c>
      <c r="E36" s="21">
        <v>44287</v>
      </c>
      <c r="F36" s="20">
        <v>167398</v>
      </c>
      <c r="G36" s="20">
        <v>196343</v>
      </c>
      <c r="H36" s="20">
        <v>9482</v>
      </c>
      <c r="I36" s="20">
        <v>23</v>
      </c>
      <c r="J36" s="20">
        <v>334</v>
      </c>
      <c r="K36" s="20">
        <v>3</v>
      </c>
      <c r="L36" s="20">
        <v>1679</v>
      </c>
      <c r="M36" s="20">
        <v>10</v>
      </c>
    </row>
    <row r="37" spans="1:13" x14ac:dyDescent="0.2">
      <c r="A37" s="17" t="s">
        <v>155</v>
      </c>
      <c r="B37" s="18" t="s">
        <v>296</v>
      </c>
      <c r="C37" s="1" t="s">
        <v>286</v>
      </c>
      <c r="D37" s="1" t="s">
        <v>15</v>
      </c>
      <c r="E37" s="21">
        <v>44290</v>
      </c>
      <c r="F37" s="20">
        <v>200240</v>
      </c>
      <c r="G37" s="20">
        <v>243386</v>
      </c>
      <c r="H37" s="20">
        <v>16266</v>
      </c>
      <c r="I37" s="20">
        <v>19</v>
      </c>
      <c r="J37" s="20">
        <v>349</v>
      </c>
      <c r="K37" s="20">
        <v>3</v>
      </c>
      <c r="L37" s="20">
        <v>1275</v>
      </c>
      <c r="M37" s="20">
        <v>15433</v>
      </c>
    </row>
    <row r="38" spans="1:13" x14ac:dyDescent="0.2">
      <c r="A38" s="17" t="s">
        <v>155</v>
      </c>
      <c r="B38" s="18" t="s">
        <v>297</v>
      </c>
      <c r="C38" s="1" t="s">
        <v>286</v>
      </c>
      <c r="D38" s="1" t="s">
        <v>15</v>
      </c>
      <c r="E38" s="21">
        <v>44289</v>
      </c>
      <c r="F38" s="20">
        <v>300653</v>
      </c>
      <c r="G38" s="20">
        <v>338510</v>
      </c>
      <c r="H38" s="20">
        <v>11743</v>
      </c>
      <c r="I38" s="20">
        <v>29</v>
      </c>
      <c r="J38" s="20">
        <v>491</v>
      </c>
      <c r="K38" s="20">
        <v>8</v>
      </c>
      <c r="L38" s="20">
        <v>2492</v>
      </c>
      <c r="M38" s="20">
        <v>9036</v>
      </c>
    </row>
    <row r="39" spans="1:13" x14ac:dyDescent="0.2">
      <c r="A39" s="17" t="s">
        <v>133</v>
      </c>
      <c r="B39" s="18" t="s">
        <v>298</v>
      </c>
      <c r="C39" s="22" t="s">
        <v>299</v>
      </c>
      <c r="D39" s="22" t="s">
        <v>15</v>
      </c>
      <c r="E39" s="19">
        <v>44231</v>
      </c>
      <c r="F39" s="23">
        <v>134443</v>
      </c>
      <c r="G39" s="23">
        <v>200328</v>
      </c>
      <c r="H39" s="23">
        <v>11215</v>
      </c>
      <c r="I39" s="23">
        <v>64</v>
      </c>
      <c r="J39" s="23">
        <v>619</v>
      </c>
      <c r="K39" s="23">
        <v>13</v>
      </c>
      <c r="L39" s="23">
        <v>1070</v>
      </c>
      <c r="M39" s="23">
        <v>11863</v>
      </c>
    </row>
    <row r="40" spans="1:13" x14ac:dyDescent="0.2">
      <c r="A40" s="17" t="s">
        <v>149</v>
      </c>
      <c r="B40" s="18" t="s">
        <v>300</v>
      </c>
      <c r="C40" s="22" t="s">
        <v>301</v>
      </c>
      <c r="D40" s="22" t="s">
        <v>15</v>
      </c>
      <c r="E40" s="19">
        <v>44245</v>
      </c>
      <c r="F40" s="23">
        <v>16817</v>
      </c>
      <c r="G40" s="23">
        <v>21500</v>
      </c>
      <c r="H40" s="23">
        <v>846</v>
      </c>
      <c r="I40" s="23">
        <v>38</v>
      </c>
      <c r="J40" s="23">
        <v>201</v>
      </c>
      <c r="K40" s="23">
        <v>2</v>
      </c>
      <c r="L40" s="23">
        <v>130</v>
      </c>
      <c r="M40" s="23">
        <v>615</v>
      </c>
    </row>
    <row r="41" spans="1:13" x14ac:dyDescent="0.2">
      <c r="A41" s="17" t="s">
        <v>132</v>
      </c>
      <c r="B41" s="18" t="s">
        <v>302</v>
      </c>
      <c r="C41" s="22" t="s">
        <v>303</v>
      </c>
      <c r="D41" s="22" t="s">
        <v>15</v>
      </c>
      <c r="E41" s="19">
        <v>44252</v>
      </c>
      <c r="F41" s="23">
        <v>23769</v>
      </c>
      <c r="G41" s="23">
        <v>26689</v>
      </c>
      <c r="H41" s="23">
        <v>2252</v>
      </c>
      <c r="I41" s="23">
        <v>60</v>
      </c>
      <c r="J41" s="23">
        <v>303</v>
      </c>
      <c r="K41" s="23">
        <v>34</v>
      </c>
      <c r="L41" s="23">
        <v>1593</v>
      </c>
      <c r="M41" s="23">
        <v>813</v>
      </c>
    </row>
    <row r="42" spans="1:13" x14ac:dyDescent="0.2">
      <c r="A42" s="17" t="s">
        <v>139</v>
      </c>
      <c r="B42" s="18" t="s">
        <v>304</v>
      </c>
      <c r="C42" s="22" t="s">
        <v>305</v>
      </c>
      <c r="D42" s="22"/>
      <c r="E42" s="19">
        <v>44273</v>
      </c>
      <c r="F42" s="23">
        <v>28008</v>
      </c>
      <c r="G42" s="23">
        <v>34380</v>
      </c>
      <c r="H42" s="23">
        <v>2847</v>
      </c>
      <c r="I42" s="23">
        <v>78</v>
      </c>
      <c r="J42" s="23">
        <v>1927</v>
      </c>
      <c r="K42" s="23">
        <v>17</v>
      </c>
      <c r="L42" s="23">
        <v>747</v>
      </c>
      <c r="M42" s="23">
        <v>495</v>
      </c>
    </row>
    <row r="43" spans="1:13" x14ac:dyDescent="0.2">
      <c r="A43" s="17" t="s">
        <v>138</v>
      </c>
      <c r="B43" s="18" t="s">
        <v>306</v>
      </c>
      <c r="C43" s="22" t="s">
        <v>307</v>
      </c>
      <c r="D43" s="22" t="s">
        <v>15</v>
      </c>
      <c r="E43" s="19">
        <v>44280</v>
      </c>
      <c r="F43" s="23">
        <v>21490</v>
      </c>
      <c r="G43" s="23">
        <v>24045</v>
      </c>
      <c r="H43" s="23">
        <v>1905</v>
      </c>
      <c r="I43" s="23">
        <v>37</v>
      </c>
      <c r="J43" s="23">
        <v>232</v>
      </c>
      <c r="K43" s="23">
        <v>10</v>
      </c>
      <c r="L43" s="23">
        <v>696</v>
      </c>
      <c r="M43" s="23">
        <v>1188</v>
      </c>
    </row>
    <row r="44" spans="1:13" x14ac:dyDescent="0.2">
      <c r="A44" s="17" t="s">
        <v>137</v>
      </c>
      <c r="B44" s="18" t="s">
        <v>308</v>
      </c>
      <c r="C44" s="22" t="s">
        <v>309</v>
      </c>
      <c r="D44" s="22" t="s">
        <v>15</v>
      </c>
      <c r="E44" s="19">
        <v>44285</v>
      </c>
      <c r="F44" s="23">
        <v>5173</v>
      </c>
      <c r="G44" s="23">
        <v>5186</v>
      </c>
      <c r="H44" s="23">
        <v>415</v>
      </c>
      <c r="I44" s="23">
        <v>9</v>
      </c>
      <c r="J44" s="23">
        <v>88</v>
      </c>
      <c r="K44" s="23">
        <v>2</v>
      </c>
      <c r="L44" s="23">
        <v>109</v>
      </c>
      <c r="M44" s="23">
        <v>243</v>
      </c>
    </row>
    <row r="45" spans="1:13" x14ac:dyDescent="0.2">
      <c r="A45" s="17" t="s">
        <v>140</v>
      </c>
      <c r="B45" s="18" t="s">
        <v>310</v>
      </c>
      <c r="C45" s="22" t="s">
        <v>311</v>
      </c>
      <c r="D45" s="22" t="s">
        <v>15</v>
      </c>
      <c r="E45" s="19">
        <v>44273</v>
      </c>
      <c r="F45" s="23">
        <v>32260</v>
      </c>
      <c r="G45" s="23">
        <v>40416</v>
      </c>
      <c r="H45" s="23">
        <v>1309</v>
      </c>
      <c r="I45" s="23">
        <v>13</v>
      </c>
      <c r="J45" s="23">
        <v>95</v>
      </c>
      <c r="K45" s="23">
        <v>7</v>
      </c>
      <c r="L45" s="23">
        <v>407</v>
      </c>
      <c r="M45" s="23">
        <v>948</v>
      </c>
    </row>
    <row r="46" spans="1:13" x14ac:dyDescent="0.2">
      <c r="A46" s="18" t="s">
        <v>74</v>
      </c>
      <c r="B46" s="18" t="s">
        <v>315</v>
      </c>
      <c r="C46" s="1" t="s">
        <v>316</v>
      </c>
      <c r="D46" s="1" t="s">
        <v>15</v>
      </c>
      <c r="E46" s="19">
        <v>44179</v>
      </c>
      <c r="F46" s="20">
        <v>47533</v>
      </c>
      <c r="G46" s="2">
        <v>57139</v>
      </c>
      <c r="H46" s="2">
        <v>4142</v>
      </c>
      <c r="I46" s="2">
        <v>4</v>
      </c>
      <c r="J46" s="2">
        <v>128</v>
      </c>
      <c r="K46" s="2">
        <v>1</v>
      </c>
      <c r="L46" s="2">
        <v>265</v>
      </c>
      <c r="M46" s="2">
        <v>3944</v>
      </c>
    </row>
    <row r="47" spans="1:13" x14ac:dyDescent="0.2">
      <c r="A47" s="18" t="s">
        <v>74</v>
      </c>
      <c r="B47" s="18" t="s">
        <v>96</v>
      </c>
      <c r="C47" s="1" t="s">
        <v>97</v>
      </c>
      <c r="D47" s="1" t="s">
        <v>15</v>
      </c>
      <c r="E47" s="19">
        <v>44184</v>
      </c>
      <c r="F47" s="20">
        <v>11870</v>
      </c>
      <c r="G47" s="2">
        <v>12514</v>
      </c>
      <c r="H47" s="2">
        <v>403</v>
      </c>
      <c r="I47" s="2">
        <v>2</v>
      </c>
      <c r="J47" s="2">
        <v>25</v>
      </c>
      <c r="K47" s="2">
        <v>1</v>
      </c>
      <c r="L47" s="2">
        <v>54</v>
      </c>
      <c r="M47" s="2">
        <v>361</v>
      </c>
    </row>
    <row r="48" spans="1:13" x14ac:dyDescent="0.2">
      <c r="A48" s="17" t="s">
        <v>75</v>
      </c>
      <c r="B48" s="18" t="s">
        <v>98</v>
      </c>
      <c r="C48" s="1" t="s">
        <v>317</v>
      </c>
      <c r="D48" s="1" t="s">
        <v>15</v>
      </c>
      <c r="E48" s="19">
        <v>44161.430555555555</v>
      </c>
      <c r="F48" s="2">
        <v>28558</v>
      </c>
      <c r="G48" s="2">
        <v>31724</v>
      </c>
      <c r="H48" s="2">
        <v>1510</v>
      </c>
      <c r="I48" s="2">
        <v>85</v>
      </c>
      <c r="J48" s="2">
        <v>6</v>
      </c>
      <c r="K48" s="24"/>
      <c r="L48" s="2">
        <v>123</v>
      </c>
      <c r="M48" s="2">
        <v>1381</v>
      </c>
    </row>
    <row r="49" spans="1:13" x14ac:dyDescent="0.2">
      <c r="A49" s="17" t="s">
        <v>75</v>
      </c>
      <c r="B49" s="18" t="s">
        <v>318</v>
      </c>
      <c r="C49" s="1" t="s">
        <v>319</v>
      </c>
      <c r="D49" s="1" t="s">
        <v>15</v>
      </c>
      <c r="E49" s="19">
        <v>44158.517361111109</v>
      </c>
      <c r="F49" s="2">
        <v>29303</v>
      </c>
      <c r="G49" s="2">
        <v>31868</v>
      </c>
      <c r="H49" s="2">
        <v>1056</v>
      </c>
      <c r="I49" s="2">
        <v>90</v>
      </c>
      <c r="J49" s="2">
        <v>6</v>
      </c>
      <c r="K49" s="24"/>
      <c r="L49" s="2">
        <v>110</v>
      </c>
      <c r="M49" s="2">
        <v>892</v>
      </c>
    </row>
    <row r="50" spans="1:13" x14ac:dyDescent="0.2">
      <c r="A50" s="17" t="s">
        <v>63</v>
      </c>
      <c r="B50" s="18" t="s">
        <v>116</v>
      </c>
      <c r="C50" s="1" t="s">
        <v>320</v>
      </c>
      <c r="D50" s="1" t="s">
        <v>235</v>
      </c>
      <c r="E50" s="19">
        <v>44136.798611111109</v>
      </c>
      <c r="F50" s="2">
        <v>1418997</v>
      </c>
      <c r="G50" s="2">
        <v>1912764</v>
      </c>
      <c r="H50" s="2">
        <v>68033</v>
      </c>
      <c r="I50" s="2">
        <v>5025</v>
      </c>
      <c r="J50" s="2">
        <v>426</v>
      </c>
      <c r="K50" s="2">
        <v>21</v>
      </c>
      <c r="L50" s="2">
        <v>9223</v>
      </c>
      <c r="M50" s="2">
        <v>93</v>
      </c>
    </row>
    <row r="51" spans="1:13" x14ac:dyDescent="0.2">
      <c r="A51" s="17" t="s">
        <v>130</v>
      </c>
      <c r="B51" s="18" t="s">
        <v>321</v>
      </c>
      <c r="C51" s="1" t="s">
        <v>322</v>
      </c>
      <c r="D51" s="1" t="s">
        <v>15</v>
      </c>
      <c r="E51" s="19">
        <v>44134.888888888891</v>
      </c>
      <c r="F51" s="2">
        <v>15031</v>
      </c>
      <c r="G51" s="2">
        <v>16635</v>
      </c>
      <c r="H51" s="2">
        <v>609</v>
      </c>
      <c r="I51" s="2">
        <v>81</v>
      </c>
      <c r="J51" s="2">
        <v>9</v>
      </c>
      <c r="K51" s="2">
        <v>3</v>
      </c>
      <c r="L51" s="2">
        <v>56</v>
      </c>
      <c r="M51" s="2">
        <v>477</v>
      </c>
    </row>
    <row r="52" spans="1:13" x14ac:dyDescent="0.2">
      <c r="A52" s="17" t="s">
        <v>130</v>
      </c>
      <c r="B52" s="18" t="s">
        <v>323</v>
      </c>
      <c r="C52" s="1" t="s">
        <v>324</v>
      </c>
      <c r="D52" s="1" t="s">
        <v>15</v>
      </c>
      <c r="E52" s="19">
        <v>44130.430555555555</v>
      </c>
      <c r="F52" s="2">
        <v>19770</v>
      </c>
      <c r="G52" s="2">
        <v>21555</v>
      </c>
      <c r="H52" s="2">
        <v>669</v>
      </c>
      <c r="I52" s="2">
        <v>84</v>
      </c>
      <c r="J52" s="2">
        <v>5</v>
      </c>
      <c r="K52" s="24"/>
      <c r="L52" s="2">
        <v>105</v>
      </c>
      <c r="M52" s="2">
        <v>514</v>
      </c>
    </row>
    <row r="53" spans="1:13" x14ac:dyDescent="0.2">
      <c r="A53" s="17" t="s">
        <v>76</v>
      </c>
      <c r="B53" s="18" t="s">
        <v>99</v>
      </c>
      <c r="C53" s="1" t="s">
        <v>325</v>
      </c>
      <c r="D53" s="1" t="s">
        <v>15</v>
      </c>
      <c r="E53" s="19">
        <v>44129.520833333336</v>
      </c>
      <c r="F53" s="2">
        <v>20155</v>
      </c>
      <c r="G53" s="2">
        <v>21103</v>
      </c>
      <c r="H53" s="2">
        <v>608</v>
      </c>
      <c r="I53" s="2">
        <v>66</v>
      </c>
      <c r="J53" s="2">
        <v>3</v>
      </c>
      <c r="K53" s="2">
        <v>4</v>
      </c>
      <c r="L53" s="2">
        <v>99</v>
      </c>
      <c r="M53" s="2">
        <v>466</v>
      </c>
    </row>
    <row r="54" spans="1:13" x14ac:dyDescent="0.2">
      <c r="A54" s="17" t="s">
        <v>63</v>
      </c>
      <c r="B54" s="18" t="s">
        <v>326</v>
      </c>
      <c r="C54" s="1" t="s">
        <v>327</v>
      </c>
      <c r="D54" s="1" t="s">
        <v>15</v>
      </c>
      <c r="E54" s="19">
        <v>44129.340277777781</v>
      </c>
      <c r="F54" s="2">
        <v>62218</v>
      </c>
      <c r="G54" s="2">
        <v>66579</v>
      </c>
      <c r="H54" s="2">
        <v>4684</v>
      </c>
      <c r="I54" s="2">
        <v>186</v>
      </c>
      <c r="J54" s="2">
        <v>13</v>
      </c>
      <c r="K54" s="2">
        <v>1</v>
      </c>
      <c r="L54" s="2">
        <v>249</v>
      </c>
      <c r="M54" s="2">
        <v>4347</v>
      </c>
    </row>
    <row r="55" spans="1:13" x14ac:dyDescent="0.2">
      <c r="A55" s="17" t="s">
        <v>76</v>
      </c>
      <c r="B55" s="18" t="s">
        <v>328</v>
      </c>
      <c r="C55" s="1" t="s">
        <v>329</v>
      </c>
      <c r="D55" s="1" t="s">
        <v>15</v>
      </c>
      <c r="E55" s="19">
        <v>44125.430555555555</v>
      </c>
      <c r="F55" s="2">
        <v>84768</v>
      </c>
      <c r="G55" s="2">
        <v>93710</v>
      </c>
      <c r="H55" s="2">
        <v>6016</v>
      </c>
      <c r="I55" s="2">
        <v>108</v>
      </c>
      <c r="J55" s="2">
        <v>4</v>
      </c>
      <c r="K55" s="2">
        <v>1</v>
      </c>
      <c r="L55" s="2">
        <v>383</v>
      </c>
      <c r="M55" s="2">
        <v>5636</v>
      </c>
    </row>
    <row r="56" spans="1:13" x14ac:dyDescent="0.2">
      <c r="A56" s="17" t="s">
        <v>63</v>
      </c>
      <c r="B56" s="18" t="s">
        <v>100</v>
      </c>
      <c r="C56" s="1" t="s">
        <v>101</v>
      </c>
      <c r="D56" s="1" t="s">
        <v>15</v>
      </c>
      <c r="E56" s="19">
        <v>44124.701388888891</v>
      </c>
      <c r="F56" s="2">
        <v>140491</v>
      </c>
      <c r="G56" s="2">
        <v>162319</v>
      </c>
      <c r="H56" s="2">
        <v>7579</v>
      </c>
      <c r="I56" s="2">
        <v>356</v>
      </c>
      <c r="J56" s="2">
        <v>28</v>
      </c>
      <c r="K56" s="2">
        <v>3</v>
      </c>
      <c r="L56" s="2">
        <v>506</v>
      </c>
      <c r="M56" s="2">
        <v>7059</v>
      </c>
    </row>
    <row r="57" spans="1:13" x14ac:dyDescent="0.2">
      <c r="A57" s="17" t="s">
        <v>81</v>
      </c>
      <c r="B57" s="18" t="s">
        <v>102</v>
      </c>
      <c r="C57" s="1" t="s">
        <v>103</v>
      </c>
      <c r="D57" s="1" t="s">
        <v>15</v>
      </c>
      <c r="E57" s="19">
        <v>44119.25</v>
      </c>
      <c r="F57" s="2">
        <v>28183</v>
      </c>
      <c r="G57" s="2">
        <v>30490</v>
      </c>
      <c r="H57" s="2">
        <v>955</v>
      </c>
      <c r="I57" s="2">
        <v>60</v>
      </c>
      <c r="J57" s="2">
        <v>13</v>
      </c>
      <c r="K57" s="2">
        <v>2</v>
      </c>
      <c r="L57" s="2">
        <v>633</v>
      </c>
      <c r="M57" s="2">
        <v>456</v>
      </c>
    </row>
    <row r="58" spans="1:13" x14ac:dyDescent="0.2">
      <c r="A58" s="17" t="s">
        <v>131</v>
      </c>
      <c r="B58" s="18" t="s">
        <v>330</v>
      </c>
      <c r="C58" s="1" t="s">
        <v>331</v>
      </c>
      <c r="D58" s="1" t="s">
        <v>15</v>
      </c>
      <c r="E58" s="19">
        <v>44113.340277777781</v>
      </c>
      <c r="F58" s="2">
        <v>17515</v>
      </c>
      <c r="G58" s="2">
        <v>19245</v>
      </c>
      <c r="H58" s="2">
        <v>686</v>
      </c>
      <c r="I58" s="2">
        <v>64</v>
      </c>
      <c r="J58" s="2">
        <v>5</v>
      </c>
      <c r="K58" s="24"/>
      <c r="L58" s="2">
        <v>58</v>
      </c>
      <c r="M58" s="2">
        <v>566</v>
      </c>
    </row>
    <row r="59" spans="1:13" x14ac:dyDescent="0.2">
      <c r="A59" s="17" t="s">
        <v>79</v>
      </c>
      <c r="B59" s="18" t="s">
        <v>104</v>
      </c>
      <c r="C59" s="1" t="s">
        <v>105</v>
      </c>
      <c r="D59" s="1" t="s">
        <v>15</v>
      </c>
      <c r="E59" s="19">
        <v>44097.798611111109</v>
      </c>
      <c r="F59" s="2">
        <v>183497</v>
      </c>
      <c r="G59" s="2">
        <v>214820</v>
      </c>
      <c r="H59" s="2">
        <v>23889</v>
      </c>
      <c r="I59" s="2">
        <v>11</v>
      </c>
      <c r="J59" s="2">
        <v>535</v>
      </c>
      <c r="K59" s="2">
        <v>3</v>
      </c>
      <c r="L59" s="2">
        <v>877</v>
      </c>
      <c r="M59" s="2">
        <v>23859</v>
      </c>
    </row>
    <row r="60" spans="1:13" x14ac:dyDescent="0.2">
      <c r="A60" s="17" t="s">
        <v>82</v>
      </c>
      <c r="B60" s="18" t="s">
        <v>332</v>
      </c>
      <c r="C60" s="1" t="s">
        <v>333</v>
      </c>
      <c r="D60" s="1" t="s">
        <v>15</v>
      </c>
      <c r="E60" s="19">
        <v>44094.430555555555</v>
      </c>
      <c r="F60" s="2">
        <v>77830</v>
      </c>
      <c r="G60" s="2">
        <v>92058</v>
      </c>
      <c r="H60" s="2">
        <v>7550</v>
      </c>
      <c r="I60" s="2">
        <v>7</v>
      </c>
      <c r="J60" s="2">
        <v>161</v>
      </c>
      <c r="K60" s="2">
        <v>1</v>
      </c>
      <c r="L60" s="2">
        <v>471</v>
      </c>
      <c r="M60" s="2">
        <v>7309</v>
      </c>
    </row>
    <row r="61" spans="1:13" x14ac:dyDescent="0.2">
      <c r="A61" s="17" t="s">
        <v>82</v>
      </c>
      <c r="B61" s="18" t="s">
        <v>334</v>
      </c>
      <c r="C61" s="1" t="s">
        <v>335</v>
      </c>
      <c r="D61" s="1" t="s">
        <v>15</v>
      </c>
      <c r="E61" s="19">
        <v>44089.611111111109</v>
      </c>
      <c r="F61" s="2">
        <v>923453</v>
      </c>
      <c r="G61" s="2">
        <v>1182128</v>
      </c>
      <c r="H61" s="2">
        <v>119669</v>
      </c>
      <c r="I61" s="2">
        <v>64</v>
      </c>
      <c r="J61" s="2">
        <v>2837</v>
      </c>
      <c r="K61" s="2">
        <v>5</v>
      </c>
      <c r="L61" s="2">
        <v>5176</v>
      </c>
      <c r="M61" s="2">
        <v>122135</v>
      </c>
    </row>
    <row r="62" spans="1:13" x14ac:dyDescent="0.2">
      <c r="A62" s="17" t="s">
        <v>79</v>
      </c>
      <c r="B62" s="18" t="s">
        <v>336</v>
      </c>
      <c r="C62" s="1" t="s">
        <v>337</v>
      </c>
      <c r="D62" s="1" t="s">
        <v>15</v>
      </c>
      <c r="E62" s="19">
        <v>44086.430555555555</v>
      </c>
      <c r="F62" s="2">
        <v>239762</v>
      </c>
      <c r="G62" s="2">
        <v>277426</v>
      </c>
      <c r="H62" s="2">
        <v>13200</v>
      </c>
      <c r="I62" s="2">
        <v>20</v>
      </c>
      <c r="J62" s="2">
        <v>500</v>
      </c>
      <c r="K62" s="2">
        <v>4</v>
      </c>
      <c r="L62" s="2">
        <v>3509</v>
      </c>
      <c r="M62" s="2">
        <v>10272</v>
      </c>
    </row>
    <row r="63" spans="1:13" x14ac:dyDescent="0.2">
      <c r="A63" s="17" t="s">
        <v>79</v>
      </c>
      <c r="B63" s="18" t="s">
        <v>338</v>
      </c>
      <c r="C63" s="1" t="s">
        <v>339</v>
      </c>
      <c r="D63" s="1" t="s">
        <v>15</v>
      </c>
      <c r="E63" s="19">
        <v>44082.430555555555</v>
      </c>
      <c r="F63" s="2">
        <v>36613</v>
      </c>
      <c r="G63" s="2">
        <v>40810</v>
      </c>
      <c r="H63" s="2">
        <v>1615</v>
      </c>
      <c r="I63" s="2">
        <v>20</v>
      </c>
      <c r="J63" s="2">
        <v>250</v>
      </c>
      <c r="K63" s="2">
        <v>4</v>
      </c>
      <c r="L63" s="2">
        <v>242</v>
      </c>
      <c r="M63" s="2">
        <v>1224</v>
      </c>
    </row>
    <row r="64" spans="1:13" x14ac:dyDescent="0.2">
      <c r="A64" s="17" t="s">
        <v>80</v>
      </c>
      <c r="B64" s="18" t="s">
        <v>106</v>
      </c>
      <c r="C64" s="1" t="s">
        <v>107</v>
      </c>
      <c r="D64" s="1" t="s">
        <v>15</v>
      </c>
      <c r="E64" s="19">
        <v>44076.25</v>
      </c>
      <c r="F64" s="2">
        <v>93881</v>
      </c>
      <c r="G64" s="2">
        <v>106482</v>
      </c>
      <c r="H64" s="2">
        <v>3954</v>
      </c>
      <c r="I64" s="2">
        <v>31</v>
      </c>
      <c r="J64" s="2">
        <v>309</v>
      </c>
      <c r="K64" s="2">
        <v>9</v>
      </c>
      <c r="L64" s="2">
        <v>1147</v>
      </c>
      <c r="M64" s="2">
        <v>3474</v>
      </c>
    </row>
    <row r="65" spans="1:13" x14ac:dyDescent="0.2">
      <c r="A65" s="17" t="s">
        <v>78</v>
      </c>
      <c r="B65" s="18" t="s">
        <v>108</v>
      </c>
      <c r="C65" s="1" t="s">
        <v>109</v>
      </c>
      <c r="D65" s="1" t="s">
        <v>15</v>
      </c>
      <c r="E65" s="19">
        <v>44066.34097222222</v>
      </c>
      <c r="F65" s="2">
        <v>64292</v>
      </c>
      <c r="G65" s="2">
        <v>70790</v>
      </c>
      <c r="H65" s="2">
        <v>4097</v>
      </c>
      <c r="I65" s="2">
        <v>126</v>
      </c>
      <c r="J65" s="2">
        <v>33</v>
      </c>
      <c r="K65" s="2">
        <v>9</v>
      </c>
      <c r="L65" s="2">
        <v>2976</v>
      </c>
      <c r="M65" s="2">
        <v>1518</v>
      </c>
    </row>
    <row r="66" spans="1:13" x14ac:dyDescent="0.2">
      <c r="A66" s="17" t="s">
        <v>78</v>
      </c>
      <c r="B66" s="18" t="s">
        <v>340</v>
      </c>
      <c r="C66" s="1" t="s">
        <v>341</v>
      </c>
      <c r="D66" s="1" t="s">
        <v>15</v>
      </c>
      <c r="E66" s="19">
        <v>44063.25</v>
      </c>
      <c r="F66" s="2">
        <v>29091</v>
      </c>
      <c r="G66" s="2">
        <v>31464</v>
      </c>
      <c r="H66" s="2">
        <v>898</v>
      </c>
      <c r="I66" s="2">
        <v>94</v>
      </c>
      <c r="J66" s="2">
        <v>24</v>
      </c>
      <c r="K66" s="2">
        <v>9</v>
      </c>
      <c r="L66" s="2">
        <v>491</v>
      </c>
      <c r="M66" s="2">
        <v>431</v>
      </c>
    </row>
    <row r="67" spans="1:13" x14ac:dyDescent="0.2">
      <c r="A67" s="16" t="s">
        <v>129</v>
      </c>
      <c r="B67" s="1" t="s">
        <v>342</v>
      </c>
      <c r="C67" s="1" t="s">
        <v>343</v>
      </c>
      <c r="D67" s="1" t="s">
        <v>15</v>
      </c>
      <c r="E67" s="25">
        <v>44028.704988425925</v>
      </c>
      <c r="F67" s="2">
        <v>212115</v>
      </c>
      <c r="G67" s="2">
        <v>256844</v>
      </c>
      <c r="H67" s="2">
        <v>16150</v>
      </c>
      <c r="I67" s="2">
        <v>49</v>
      </c>
      <c r="J67" s="2">
        <v>630</v>
      </c>
      <c r="K67" s="2">
        <v>7</v>
      </c>
      <c r="L67" s="2">
        <v>1779</v>
      </c>
      <c r="M67" s="2">
        <v>14583</v>
      </c>
    </row>
    <row r="68" spans="1:13" x14ac:dyDescent="0.2">
      <c r="A68" s="16" t="s">
        <v>77</v>
      </c>
      <c r="B68" s="1" t="s">
        <v>110</v>
      </c>
      <c r="C68" s="1" t="s">
        <v>111</v>
      </c>
      <c r="D68" s="1" t="s">
        <v>15</v>
      </c>
      <c r="E68" s="25">
        <v>44028.250358796293</v>
      </c>
      <c r="F68" s="2">
        <v>21205</v>
      </c>
      <c r="G68" s="2">
        <v>23009</v>
      </c>
      <c r="H68" s="2">
        <v>538</v>
      </c>
      <c r="I68" s="2">
        <v>8</v>
      </c>
      <c r="J68" s="2">
        <v>71</v>
      </c>
      <c r="K68" s="2">
        <v>4</v>
      </c>
      <c r="L68" s="2">
        <v>181</v>
      </c>
      <c r="M68" s="2">
        <v>327</v>
      </c>
    </row>
    <row r="69" spans="1:13" x14ac:dyDescent="0.2">
      <c r="A69" s="16" t="s">
        <v>40</v>
      </c>
      <c r="B69" s="1" t="s">
        <v>45</v>
      </c>
      <c r="C69" s="1" t="s">
        <v>46</v>
      </c>
      <c r="D69" s="1" t="s">
        <v>47</v>
      </c>
      <c r="E69" s="25">
        <v>44010.430555555555</v>
      </c>
      <c r="F69" s="2">
        <v>23558</v>
      </c>
      <c r="G69" s="2">
        <v>25967</v>
      </c>
      <c r="H69" s="2">
        <v>737</v>
      </c>
      <c r="I69" s="2">
        <v>13</v>
      </c>
      <c r="J69" s="2">
        <v>124</v>
      </c>
      <c r="K69" s="2">
        <v>2</v>
      </c>
      <c r="L69" s="2">
        <v>138</v>
      </c>
      <c r="M69" s="2">
        <v>113</v>
      </c>
    </row>
    <row r="70" spans="1:13" x14ac:dyDescent="0.2">
      <c r="A70" s="16" t="s">
        <v>40</v>
      </c>
      <c r="B70" s="1" t="s">
        <v>41</v>
      </c>
      <c r="C70" s="1" t="s">
        <v>42</v>
      </c>
      <c r="D70" s="1" t="s">
        <v>235</v>
      </c>
      <c r="E70" s="25">
        <v>44008.798946759256</v>
      </c>
      <c r="F70" s="2">
        <v>101685</v>
      </c>
      <c r="G70" s="2">
        <v>107789</v>
      </c>
      <c r="H70" s="2">
        <v>1920</v>
      </c>
      <c r="I70" s="2">
        <v>28</v>
      </c>
      <c r="J70" s="2">
        <v>255</v>
      </c>
      <c r="K70" s="2">
        <v>6</v>
      </c>
      <c r="L70" s="2">
        <v>981</v>
      </c>
      <c r="M70" s="2">
        <v>13</v>
      </c>
    </row>
    <row r="71" spans="1:13" x14ac:dyDescent="0.2">
      <c r="A71" s="16" t="s">
        <v>40</v>
      </c>
      <c r="B71" s="1" t="s">
        <v>48</v>
      </c>
      <c r="C71" s="1" t="s">
        <v>49</v>
      </c>
      <c r="D71" s="1" t="s">
        <v>15</v>
      </c>
      <c r="E71" s="25">
        <v>44006.701956018522</v>
      </c>
      <c r="F71" s="2">
        <v>670930</v>
      </c>
      <c r="G71" s="2">
        <v>1033779</v>
      </c>
      <c r="H71" s="2">
        <v>44274</v>
      </c>
      <c r="I71" s="2">
        <v>42</v>
      </c>
      <c r="J71" s="2">
        <v>1297</v>
      </c>
      <c r="K71" s="2">
        <v>13</v>
      </c>
      <c r="L71" s="2">
        <v>3868</v>
      </c>
      <c r="M71" s="2">
        <v>42941</v>
      </c>
    </row>
    <row r="72" spans="1:13" x14ac:dyDescent="0.2">
      <c r="A72" s="16" t="s">
        <v>5</v>
      </c>
      <c r="B72" s="1" t="s">
        <v>22</v>
      </c>
      <c r="C72" s="1" t="s">
        <v>23</v>
      </c>
      <c r="D72" s="1" t="s">
        <v>15</v>
      </c>
      <c r="E72" s="25">
        <v>44006.250023148146</v>
      </c>
      <c r="F72" s="2">
        <v>27312</v>
      </c>
      <c r="G72" s="2">
        <v>30000</v>
      </c>
      <c r="H72" s="2">
        <v>662</v>
      </c>
      <c r="I72" s="2">
        <v>44</v>
      </c>
      <c r="J72" s="2">
        <v>147</v>
      </c>
      <c r="K72" s="2">
        <v>7</v>
      </c>
      <c r="L72" s="2">
        <v>242</v>
      </c>
      <c r="M72" s="2">
        <v>325</v>
      </c>
    </row>
    <row r="73" spans="1:13" x14ac:dyDescent="0.2">
      <c r="A73" s="16" t="s">
        <v>4</v>
      </c>
      <c r="B73" s="1" t="s">
        <v>16</v>
      </c>
      <c r="C73" s="1" t="s">
        <v>17</v>
      </c>
      <c r="D73" s="1" t="s">
        <v>15</v>
      </c>
      <c r="E73" s="25">
        <v>43974.520833333336</v>
      </c>
      <c r="F73" s="2">
        <v>917235</v>
      </c>
      <c r="G73" s="2">
        <v>1172724</v>
      </c>
      <c r="H73" s="2">
        <v>74750</v>
      </c>
      <c r="I73" s="2">
        <v>118</v>
      </c>
      <c r="J73" s="2">
        <v>1955</v>
      </c>
      <c r="K73" s="2">
        <v>24</v>
      </c>
      <c r="L73" s="2">
        <v>6484</v>
      </c>
      <c r="M73" s="2">
        <v>71874</v>
      </c>
    </row>
    <row r="74" spans="1:13" x14ac:dyDescent="0.2">
      <c r="A74" s="16" t="s">
        <v>3</v>
      </c>
      <c r="B74" s="1" t="s">
        <v>344</v>
      </c>
      <c r="C74" s="1" t="s">
        <v>345</v>
      </c>
      <c r="D74" s="1" t="s">
        <v>15</v>
      </c>
      <c r="E74" s="25">
        <v>43961.611122685186</v>
      </c>
      <c r="F74" s="2">
        <v>279099</v>
      </c>
      <c r="G74" s="2">
        <v>381381</v>
      </c>
      <c r="H74" s="2">
        <v>9232</v>
      </c>
      <c r="I74" s="26">
        <v>8</v>
      </c>
      <c r="J74" s="26">
        <v>398</v>
      </c>
      <c r="K74" s="26">
        <v>3</v>
      </c>
      <c r="L74" s="26">
        <v>1419</v>
      </c>
      <c r="M74" s="2">
        <v>8141</v>
      </c>
    </row>
    <row r="75" spans="1:13" x14ac:dyDescent="0.2">
      <c r="A75" s="16" t="s">
        <v>3</v>
      </c>
      <c r="B75" s="1" t="s">
        <v>24</v>
      </c>
      <c r="C75" s="1" t="s">
        <v>25</v>
      </c>
      <c r="D75" s="1" t="s">
        <v>15</v>
      </c>
      <c r="E75" s="25">
        <v>43957.2503125</v>
      </c>
      <c r="F75" s="2">
        <v>50610</v>
      </c>
      <c r="G75" s="2">
        <v>54708</v>
      </c>
      <c r="H75" s="2">
        <v>1396</v>
      </c>
      <c r="I75" s="26">
        <v>9</v>
      </c>
      <c r="J75" s="26">
        <v>77</v>
      </c>
      <c r="K75" s="26">
        <v>4</v>
      </c>
      <c r="L75" s="26">
        <v>397</v>
      </c>
      <c r="M75" s="2">
        <v>1079</v>
      </c>
    </row>
    <row r="76" spans="1:13" x14ac:dyDescent="0.2">
      <c r="A76" s="16" t="s">
        <v>2</v>
      </c>
      <c r="B76" s="1" t="s">
        <v>18</v>
      </c>
      <c r="C76" s="1" t="s">
        <v>19</v>
      </c>
      <c r="D76" s="1" t="s">
        <v>15</v>
      </c>
      <c r="E76" s="25">
        <v>43955.611111111109</v>
      </c>
      <c r="F76" s="2">
        <v>246082</v>
      </c>
      <c r="G76" s="2">
        <v>335407</v>
      </c>
      <c r="H76" s="2">
        <v>17694</v>
      </c>
      <c r="I76" s="26">
        <v>82</v>
      </c>
      <c r="J76" s="26">
        <v>689</v>
      </c>
      <c r="K76" s="26">
        <v>15</v>
      </c>
      <c r="L76" s="26">
        <v>5366</v>
      </c>
      <c r="M76" s="2">
        <v>15201</v>
      </c>
    </row>
    <row r="77" spans="1:13" x14ac:dyDescent="0.2">
      <c r="A77" s="16" t="s">
        <v>1</v>
      </c>
      <c r="B77" s="1" t="s">
        <v>20</v>
      </c>
      <c r="C77" s="1" t="s">
        <v>21</v>
      </c>
      <c r="D77" s="1" t="s">
        <v>15</v>
      </c>
      <c r="E77" s="25">
        <v>43952.430891203701</v>
      </c>
      <c r="F77" s="2">
        <v>228603</v>
      </c>
      <c r="G77" s="2">
        <v>301792</v>
      </c>
      <c r="H77" s="2">
        <v>11595</v>
      </c>
      <c r="I77" s="26">
        <v>26</v>
      </c>
      <c r="J77" s="26">
        <v>401</v>
      </c>
      <c r="K77" s="26">
        <v>12</v>
      </c>
      <c r="L77" s="26">
        <v>1612</v>
      </c>
      <c r="M77" s="2">
        <v>12522</v>
      </c>
    </row>
    <row r="78" spans="1:13" x14ac:dyDescent="0.2">
      <c r="A78" s="16" t="s">
        <v>144</v>
      </c>
      <c r="B78" s="1" t="s">
        <v>346</v>
      </c>
      <c r="C78" s="1" t="s">
        <v>347</v>
      </c>
      <c r="D78" s="1" t="s">
        <v>15</v>
      </c>
      <c r="E78" s="25">
        <v>43903.424560185187</v>
      </c>
      <c r="F78" s="2">
        <v>81379</v>
      </c>
      <c r="G78" s="2">
        <v>85076</v>
      </c>
      <c r="H78" s="2">
        <v>1779</v>
      </c>
      <c r="I78" s="26">
        <v>49</v>
      </c>
      <c r="J78" s="26">
        <v>272</v>
      </c>
      <c r="K78" s="26">
        <v>14</v>
      </c>
      <c r="L78" s="26">
        <v>702</v>
      </c>
      <c r="M78" s="2">
        <v>941</v>
      </c>
    </row>
    <row r="79" spans="1:13" x14ac:dyDescent="0.2">
      <c r="A79" s="16" t="s">
        <v>143</v>
      </c>
      <c r="B79" s="1" t="s">
        <v>348</v>
      </c>
      <c r="C79" s="1" t="s">
        <v>349</v>
      </c>
      <c r="D79" s="1" t="s">
        <v>15</v>
      </c>
      <c r="E79" s="25">
        <v>43898.34097222222</v>
      </c>
      <c r="F79" s="2">
        <v>26026</v>
      </c>
      <c r="G79" s="2">
        <v>27331</v>
      </c>
      <c r="H79" s="2">
        <v>776</v>
      </c>
      <c r="I79" s="26">
        <v>7</v>
      </c>
      <c r="J79" s="26">
        <v>80</v>
      </c>
      <c r="K79" s="26">
        <v>7</v>
      </c>
      <c r="L79" s="26">
        <v>374</v>
      </c>
      <c r="M79" s="2">
        <v>414</v>
      </c>
    </row>
    <row r="80" spans="1:13" x14ac:dyDescent="0.2">
      <c r="A80" s="16" t="s">
        <v>143</v>
      </c>
      <c r="B80" s="1" t="s">
        <v>350</v>
      </c>
      <c r="C80" s="1" t="s">
        <v>351</v>
      </c>
      <c r="D80" s="1" t="s">
        <v>15</v>
      </c>
      <c r="E80" s="25">
        <v>43893.52103009259</v>
      </c>
      <c r="F80" s="2">
        <v>18821</v>
      </c>
      <c r="G80" s="2">
        <v>19041</v>
      </c>
      <c r="H80" s="2">
        <v>393</v>
      </c>
      <c r="I80" s="26">
        <v>5</v>
      </c>
      <c r="J80" s="26">
        <v>61</v>
      </c>
      <c r="K80" s="26">
        <v>1</v>
      </c>
      <c r="L80" s="26">
        <v>124</v>
      </c>
      <c r="M80" s="2">
        <v>221</v>
      </c>
    </row>
    <row r="81" spans="1:13" x14ac:dyDescent="0.2">
      <c r="A81" s="16" t="s">
        <v>142</v>
      </c>
      <c r="B81" s="1" t="s">
        <v>352</v>
      </c>
      <c r="C81" s="1" t="s">
        <v>353</v>
      </c>
      <c r="D81" s="1" t="s">
        <v>15</v>
      </c>
      <c r="E81" s="25">
        <v>43876.34097222222</v>
      </c>
      <c r="F81" s="2">
        <v>216858</v>
      </c>
      <c r="G81" s="2">
        <v>289708</v>
      </c>
      <c r="H81" s="2">
        <v>6542</v>
      </c>
      <c r="I81" s="2">
        <v>17</v>
      </c>
      <c r="J81" s="2">
        <v>443</v>
      </c>
      <c r="K81" s="2">
        <v>3</v>
      </c>
      <c r="L81" s="2">
        <v>1060</v>
      </c>
      <c r="M81" s="2">
        <v>6097</v>
      </c>
    </row>
    <row r="82" spans="1:13" x14ac:dyDescent="0.2">
      <c r="A82" s="16" t="s">
        <v>141</v>
      </c>
      <c r="B82" s="1" t="s">
        <v>354</v>
      </c>
      <c r="C82" s="1" t="s">
        <v>355</v>
      </c>
      <c r="D82" s="1" t="s">
        <v>15</v>
      </c>
      <c r="E82" s="25">
        <v>43876.31459490741</v>
      </c>
      <c r="F82" s="2">
        <v>116978</v>
      </c>
      <c r="G82" s="2">
        <v>147739</v>
      </c>
      <c r="H82" s="2">
        <v>3583</v>
      </c>
      <c r="I82" s="2">
        <v>4</v>
      </c>
      <c r="J82" s="2">
        <v>258</v>
      </c>
      <c r="K82" s="1" t="s">
        <v>57</v>
      </c>
      <c r="L82" s="2">
        <v>629</v>
      </c>
      <c r="M82" s="2">
        <v>3224</v>
      </c>
    </row>
    <row r="83" spans="1:13" x14ac:dyDescent="0.2">
      <c r="A83" s="16" t="s">
        <v>141</v>
      </c>
      <c r="B83" s="1" t="s">
        <v>356</v>
      </c>
      <c r="C83" s="1" t="s">
        <v>357</v>
      </c>
      <c r="D83" s="1" t="s">
        <v>15</v>
      </c>
      <c r="E83" s="25">
        <v>43872.604861111111</v>
      </c>
      <c r="F83" s="2">
        <v>21578</v>
      </c>
      <c r="G83" s="2">
        <v>22064</v>
      </c>
      <c r="H83" s="2">
        <v>310</v>
      </c>
      <c r="I83" s="2">
        <v>11</v>
      </c>
      <c r="J83" s="2">
        <v>24</v>
      </c>
      <c r="K83" s="2">
        <v>1</v>
      </c>
      <c r="L83" s="2">
        <v>118</v>
      </c>
      <c r="M83" s="2">
        <v>184</v>
      </c>
    </row>
    <row r="84" spans="1:13" x14ac:dyDescent="0.2">
      <c r="A84" s="16" t="s">
        <v>142</v>
      </c>
      <c r="B84" s="1" t="s">
        <v>358</v>
      </c>
      <c r="C84" s="1" t="s">
        <v>359</v>
      </c>
      <c r="D84" s="1" t="s">
        <v>15</v>
      </c>
      <c r="E84" s="25">
        <v>43871.698611111111</v>
      </c>
      <c r="F84" s="2">
        <v>21142</v>
      </c>
      <c r="G84" s="2">
        <v>21505</v>
      </c>
      <c r="H84" s="2">
        <v>378</v>
      </c>
      <c r="I84" s="2">
        <v>4</v>
      </c>
      <c r="J84" s="2">
        <v>32</v>
      </c>
      <c r="K84" s="1" t="s">
        <v>57</v>
      </c>
      <c r="L84" s="2">
        <v>159</v>
      </c>
      <c r="M84" s="2">
        <v>208</v>
      </c>
    </row>
    <row r="85" spans="1:13" x14ac:dyDescent="0.2">
      <c r="A85" s="18" t="s">
        <v>86</v>
      </c>
      <c r="B85" s="18" t="s">
        <v>93</v>
      </c>
      <c r="C85" s="1" t="s">
        <v>360</v>
      </c>
      <c r="D85" s="1" t="s">
        <v>15</v>
      </c>
      <c r="E85" s="19">
        <v>44179.237500000003</v>
      </c>
      <c r="F85" s="20">
        <v>64497</v>
      </c>
      <c r="G85" s="20">
        <v>95663</v>
      </c>
      <c r="H85" s="20">
        <v>9294</v>
      </c>
      <c r="I85" s="20">
        <v>362</v>
      </c>
      <c r="J85" s="20">
        <v>785</v>
      </c>
      <c r="K85" s="20">
        <v>163</v>
      </c>
      <c r="L85" s="20">
        <v>5849</v>
      </c>
      <c r="M85" s="20">
        <v>3672</v>
      </c>
    </row>
    <row r="86" spans="1:13" x14ac:dyDescent="0.2">
      <c r="A86" s="18" t="s">
        <v>87</v>
      </c>
      <c r="B86" s="18" t="s">
        <v>94</v>
      </c>
      <c r="C86" s="1" t="s">
        <v>361</v>
      </c>
      <c r="D86" s="1" t="s">
        <v>15</v>
      </c>
      <c r="E86" s="19">
        <v>44180.25</v>
      </c>
      <c r="F86" s="20">
        <v>81561</v>
      </c>
      <c r="G86" s="20">
        <v>134545</v>
      </c>
      <c r="H86" s="20">
        <v>10006</v>
      </c>
      <c r="I86" s="20">
        <v>136</v>
      </c>
      <c r="J86" s="20">
        <v>487</v>
      </c>
      <c r="K86" s="20">
        <v>235</v>
      </c>
      <c r="L86" s="20">
        <v>5678</v>
      </c>
      <c r="M86" s="20">
        <v>5260</v>
      </c>
    </row>
    <row r="87" spans="1:13" x14ac:dyDescent="0.2">
      <c r="A87" s="17" t="s">
        <v>148</v>
      </c>
      <c r="B87" s="18" t="s">
        <v>362</v>
      </c>
      <c r="C87" s="1" t="s">
        <v>363</v>
      </c>
      <c r="D87" s="1" t="s">
        <v>15</v>
      </c>
      <c r="E87" s="19">
        <v>44127.522916666669</v>
      </c>
      <c r="F87" s="20">
        <v>910</v>
      </c>
      <c r="G87" s="20">
        <v>936</v>
      </c>
      <c r="H87" s="20">
        <v>70</v>
      </c>
      <c r="I87" s="20">
        <v>14</v>
      </c>
      <c r="J87" s="20">
        <v>56</v>
      </c>
      <c r="K87" s="20">
        <v>2</v>
      </c>
      <c r="L87" s="20">
        <v>8</v>
      </c>
      <c r="M87" s="20">
        <v>4</v>
      </c>
    </row>
    <row r="88" spans="1:13" x14ac:dyDescent="0.2">
      <c r="A88" s="17" t="s">
        <v>64</v>
      </c>
      <c r="B88" s="18" t="s">
        <v>92</v>
      </c>
      <c r="C88" s="1" t="s">
        <v>364</v>
      </c>
      <c r="D88" s="1" t="s">
        <v>15</v>
      </c>
      <c r="E88" s="19">
        <v>44123.294444444444</v>
      </c>
      <c r="F88" s="20">
        <v>56078</v>
      </c>
      <c r="G88" s="20">
        <v>68400</v>
      </c>
      <c r="H88" s="20">
        <v>7242</v>
      </c>
      <c r="I88" s="20">
        <v>114</v>
      </c>
      <c r="J88" s="20">
        <v>403</v>
      </c>
      <c r="K88" s="20">
        <v>51</v>
      </c>
      <c r="L88" s="20">
        <v>2285</v>
      </c>
      <c r="M88" s="20">
        <v>5258</v>
      </c>
    </row>
    <row r="89" spans="1:13" x14ac:dyDescent="0.2">
      <c r="A89" s="17" t="s">
        <v>65</v>
      </c>
      <c r="B89" s="18" t="s">
        <v>91</v>
      </c>
      <c r="C89" s="1" t="s">
        <v>365</v>
      </c>
      <c r="D89" s="1" t="s">
        <v>15</v>
      </c>
      <c r="E89" s="19">
        <v>44111.517361111109</v>
      </c>
      <c r="F89" s="20">
        <v>234614</v>
      </c>
      <c r="G89" s="20">
        <v>459093</v>
      </c>
      <c r="H89" s="20">
        <v>32258</v>
      </c>
      <c r="I89" s="20">
        <v>404</v>
      </c>
      <c r="J89" s="20">
        <v>932</v>
      </c>
      <c r="K89" s="20">
        <v>180</v>
      </c>
      <c r="L89" s="20">
        <v>24804</v>
      </c>
      <c r="M89" s="20">
        <v>16144</v>
      </c>
    </row>
    <row r="90" spans="1:13" x14ac:dyDescent="0.2">
      <c r="A90" s="17" t="s">
        <v>66</v>
      </c>
      <c r="B90" s="18" t="s">
        <v>90</v>
      </c>
      <c r="C90" s="1" t="s">
        <v>366</v>
      </c>
      <c r="D90" s="1" t="s">
        <v>15</v>
      </c>
      <c r="E90" s="19">
        <v>44105.373611111114</v>
      </c>
      <c r="F90" s="20">
        <v>100291</v>
      </c>
      <c r="G90" s="20">
        <v>111380</v>
      </c>
      <c r="H90" s="20">
        <v>5717</v>
      </c>
      <c r="I90" s="20">
        <v>90</v>
      </c>
      <c r="J90" s="20">
        <v>349</v>
      </c>
      <c r="K90" s="20">
        <v>55</v>
      </c>
      <c r="L90" s="20">
        <v>4504</v>
      </c>
      <c r="M90" s="20">
        <v>1090</v>
      </c>
    </row>
    <row r="91" spans="1:13" x14ac:dyDescent="0.2">
      <c r="A91" s="17" t="s">
        <v>67</v>
      </c>
      <c r="B91" s="18" t="s">
        <v>112</v>
      </c>
      <c r="C91" s="1" t="s">
        <v>367</v>
      </c>
      <c r="D91" s="1" t="s">
        <v>15</v>
      </c>
      <c r="E91" s="19">
        <v>44084.405555555553</v>
      </c>
      <c r="F91" s="20">
        <v>52899</v>
      </c>
      <c r="G91" s="20">
        <v>108371</v>
      </c>
      <c r="H91" s="20">
        <v>5340</v>
      </c>
      <c r="I91" s="20">
        <v>93</v>
      </c>
      <c r="J91" s="20">
        <v>8</v>
      </c>
      <c r="K91" s="22"/>
      <c r="L91" s="20">
        <v>146</v>
      </c>
      <c r="M91" s="20">
        <v>7125</v>
      </c>
    </row>
    <row r="92" spans="1:13" x14ac:dyDescent="0.2">
      <c r="A92" s="17" t="s">
        <v>68</v>
      </c>
      <c r="B92" s="18" t="s">
        <v>113</v>
      </c>
      <c r="C92" s="1" t="s">
        <v>368</v>
      </c>
      <c r="D92" s="1" t="s">
        <v>15</v>
      </c>
      <c r="E92" s="19">
        <v>44063.347222222219</v>
      </c>
      <c r="F92" s="2">
        <v>109274</v>
      </c>
      <c r="G92" s="2">
        <v>152903</v>
      </c>
      <c r="H92" s="2">
        <v>15745</v>
      </c>
      <c r="I92" s="20">
        <v>124</v>
      </c>
      <c r="J92" s="2">
        <v>9</v>
      </c>
      <c r="K92" s="20">
        <v>1</v>
      </c>
      <c r="L92" s="2">
        <v>31</v>
      </c>
      <c r="M92" s="20">
        <v>16240</v>
      </c>
    </row>
    <row r="93" spans="1:13" x14ac:dyDescent="0.2">
      <c r="A93" s="17" t="s">
        <v>69</v>
      </c>
      <c r="B93" s="18" t="s">
        <v>114</v>
      </c>
      <c r="C93" s="1" t="s">
        <v>369</v>
      </c>
      <c r="D93" s="1" t="s">
        <v>15</v>
      </c>
      <c r="E93" s="19">
        <v>44056.347916666666</v>
      </c>
      <c r="F93" s="2">
        <v>112428</v>
      </c>
      <c r="G93" s="2">
        <v>183955</v>
      </c>
      <c r="H93" s="2">
        <v>11035</v>
      </c>
      <c r="I93" s="20">
        <v>192</v>
      </c>
      <c r="J93" s="2">
        <v>24</v>
      </c>
      <c r="K93" s="20">
        <v>9</v>
      </c>
      <c r="L93" s="2">
        <v>209</v>
      </c>
      <c r="M93" s="20">
        <v>12352</v>
      </c>
    </row>
    <row r="94" spans="1:13" x14ac:dyDescent="0.2">
      <c r="A94" s="17" t="s">
        <v>146</v>
      </c>
      <c r="B94" s="18" t="s">
        <v>370</v>
      </c>
      <c r="C94" s="1" t="s">
        <v>371</v>
      </c>
      <c r="D94" s="1" t="s">
        <v>15</v>
      </c>
      <c r="E94" s="19">
        <v>44046.438888888886</v>
      </c>
      <c r="F94" s="2">
        <v>4785</v>
      </c>
      <c r="G94" s="2">
        <v>5351</v>
      </c>
      <c r="H94" s="2">
        <v>367</v>
      </c>
      <c r="I94" s="20">
        <v>54</v>
      </c>
      <c r="J94" s="2">
        <v>14</v>
      </c>
      <c r="K94" s="20">
        <v>14</v>
      </c>
      <c r="L94" s="2">
        <v>213</v>
      </c>
      <c r="M94" s="20">
        <v>134</v>
      </c>
    </row>
    <row r="95" spans="1:13" x14ac:dyDescent="0.2">
      <c r="A95" s="16" t="s">
        <v>147</v>
      </c>
      <c r="B95" s="1" t="s">
        <v>372</v>
      </c>
      <c r="C95" s="1" t="s">
        <v>373</v>
      </c>
      <c r="D95" s="1" t="s">
        <v>15</v>
      </c>
      <c r="E95" s="25">
        <v>44039.533333333333</v>
      </c>
      <c r="F95" s="2">
        <v>52185</v>
      </c>
      <c r="G95" s="2">
        <v>82176</v>
      </c>
      <c r="H95" s="2">
        <v>9626</v>
      </c>
      <c r="I95" s="2">
        <v>101</v>
      </c>
      <c r="J95" s="2">
        <v>300</v>
      </c>
      <c r="K95" s="2">
        <v>44</v>
      </c>
      <c r="L95" s="2">
        <v>5542</v>
      </c>
      <c r="M95" s="2">
        <v>4778</v>
      </c>
    </row>
    <row r="96" spans="1:13" x14ac:dyDescent="0.2">
      <c r="A96" s="16" t="s">
        <v>70</v>
      </c>
      <c r="B96" s="1" t="s">
        <v>115</v>
      </c>
      <c r="C96" s="1" t="s">
        <v>374</v>
      </c>
      <c r="D96" s="1" t="s">
        <v>15</v>
      </c>
      <c r="E96" s="25">
        <v>44019.482083333336</v>
      </c>
      <c r="F96" s="2">
        <v>5902</v>
      </c>
      <c r="G96" s="2">
        <v>6181</v>
      </c>
      <c r="H96" s="2">
        <v>904</v>
      </c>
      <c r="I96" s="2">
        <v>86</v>
      </c>
      <c r="J96" s="2">
        <v>782</v>
      </c>
      <c r="K96" s="2">
        <v>14</v>
      </c>
      <c r="L96" s="2">
        <v>120</v>
      </c>
      <c r="M96" s="2">
        <v>37</v>
      </c>
    </row>
    <row r="97" spans="1:13" x14ac:dyDescent="0.2">
      <c r="A97" s="16" t="s">
        <v>51</v>
      </c>
      <c r="B97" s="1" t="s">
        <v>58</v>
      </c>
      <c r="C97" s="1" t="s">
        <v>59</v>
      </c>
      <c r="D97" s="1" t="s">
        <v>15</v>
      </c>
      <c r="E97" s="25">
        <v>44007.231574074074</v>
      </c>
      <c r="F97" s="2">
        <v>14420</v>
      </c>
      <c r="G97" s="2">
        <v>14870</v>
      </c>
      <c r="H97" s="2">
        <v>2950</v>
      </c>
      <c r="I97" s="2">
        <v>2401</v>
      </c>
      <c r="J97" s="2">
        <v>317</v>
      </c>
      <c r="K97" s="2">
        <v>18</v>
      </c>
      <c r="L97" s="2">
        <v>442</v>
      </c>
      <c r="M97" s="2">
        <v>255</v>
      </c>
    </row>
    <row r="98" spans="1:13" x14ac:dyDescent="0.2">
      <c r="A98" s="16" t="s">
        <v>33</v>
      </c>
      <c r="B98" s="1" t="s">
        <v>54</v>
      </c>
      <c r="C98" s="1" t="s">
        <v>53</v>
      </c>
      <c r="D98" s="1" t="s">
        <v>15</v>
      </c>
      <c r="E98" s="25">
        <v>43997.20716435185</v>
      </c>
      <c r="F98" s="2">
        <v>5975</v>
      </c>
      <c r="G98" s="2">
        <v>6363</v>
      </c>
      <c r="H98" s="2">
        <v>453</v>
      </c>
      <c r="I98" s="2">
        <v>24</v>
      </c>
      <c r="J98" s="2">
        <v>8</v>
      </c>
      <c r="K98" s="2">
        <v>3</v>
      </c>
      <c r="L98" s="2">
        <v>312</v>
      </c>
      <c r="M98" s="2">
        <v>181</v>
      </c>
    </row>
    <row r="99" spans="1:13" x14ac:dyDescent="0.2">
      <c r="A99" s="16" t="s">
        <v>43</v>
      </c>
      <c r="B99" s="1" t="s">
        <v>55</v>
      </c>
      <c r="C99" s="1" t="s">
        <v>56</v>
      </c>
      <c r="D99" s="1" t="s">
        <v>235</v>
      </c>
      <c r="E99" s="25">
        <v>43986.346446759257</v>
      </c>
      <c r="F99" s="2">
        <v>19079</v>
      </c>
      <c r="G99" s="2">
        <v>19079</v>
      </c>
      <c r="H99" s="2">
        <v>855</v>
      </c>
      <c r="I99" s="2">
        <v>46</v>
      </c>
      <c r="J99" s="2">
        <v>1</v>
      </c>
      <c r="K99" s="1" t="s">
        <v>57</v>
      </c>
      <c r="L99" s="2">
        <v>118</v>
      </c>
      <c r="M99" s="2">
        <v>209</v>
      </c>
    </row>
    <row r="100" spans="1:13" x14ac:dyDescent="0.2">
      <c r="A100" s="16" t="s">
        <v>0</v>
      </c>
      <c r="B100" s="1" t="s">
        <v>60</v>
      </c>
      <c r="C100" s="1" t="s">
        <v>61</v>
      </c>
      <c r="D100" s="1" t="s">
        <v>15</v>
      </c>
      <c r="E100" s="25">
        <v>43965.320138888892</v>
      </c>
      <c r="F100" s="2">
        <v>46482</v>
      </c>
      <c r="G100" s="2">
        <v>58500</v>
      </c>
      <c r="H100" s="2">
        <v>5648</v>
      </c>
      <c r="I100" s="2">
        <v>772</v>
      </c>
      <c r="J100" s="2">
        <v>220</v>
      </c>
      <c r="K100" s="2">
        <v>85</v>
      </c>
      <c r="L100" s="2">
        <v>3166</v>
      </c>
      <c r="M100" s="2">
        <v>2939</v>
      </c>
    </row>
    <row r="101" spans="1:13" x14ac:dyDescent="0.2">
      <c r="A101" s="16" t="s">
        <v>145</v>
      </c>
      <c r="B101" s="1" t="s">
        <v>375</v>
      </c>
      <c r="C101" s="1" t="s">
        <v>376</v>
      </c>
      <c r="D101" s="1" t="s">
        <v>15</v>
      </c>
      <c r="E101" s="25">
        <v>43922.299305555556</v>
      </c>
      <c r="F101" s="2">
        <v>46165</v>
      </c>
      <c r="G101" s="2">
        <v>57583</v>
      </c>
      <c r="H101" s="2">
        <v>6739</v>
      </c>
      <c r="I101" s="2">
        <v>929</v>
      </c>
      <c r="J101" s="2">
        <v>298</v>
      </c>
      <c r="K101" s="2">
        <v>76</v>
      </c>
      <c r="L101" s="2">
        <v>2792</v>
      </c>
      <c r="M101" s="2">
        <v>3993</v>
      </c>
    </row>
    <row r="102" spans="1:13" x14ac:dyDescent="0.2">
      <c r="A102" s="16" t="s">
        <v>127</v>
      </c>
      <c r="B102" s="1" t="s">
        <v>377</v>
      </c>
      <c r="C102" s="1" t="s">
        <v>378</v>
      </c>
      <c r="D102" s="1" t="s">
        <v>15</v>
      </c>
      <c r="E102" s="25">
        <v>43920.3</v>
      </c>
      <c r="F102" s="2">
        <v>7138</v>
      </c>
      <c r="G102" s="2">
        <v>7349</v>
      </c>
      <c r="H102" s="2">
        <v>393</v>
      </c>
      <c r="I102" s="2">
        <v>84</v>
      </c>
      <c r="J102" s="2">
        <v>53</v>
      </c>
      <c r="K102" s="2">
        <v>15</v>
      </c>
      <c r="L102" s="2">
        <v>152</v>
      </c>
      <c r="M102" s="2">
        <v>178</v>
      </c>
    </row>
    <row r="103" spans="1:13" x14ac:dyDescent="0.2">
      <c r="A103" s="16" t="s">
        <v>128</v>
      </c>
      <c r="B103" s="1" t="s">
        <v>379</v>
      </c>
      <c r="C103" s="1" t="s">
        <v>380</v>
      </c>
      <c r="D103" s="1" t="s">
        <v>15</v>
      </c>
      <c r="E103" s="25">
        <v>43910.36928240741</v>
      </c>
      <c r="F103" s="2">
        <v>91400</v>
      </c>
      <c r="G103" s="2">
        <v>158849</v>
      </c>
      <c r="H103" s="2">
        <v>17842</v>
      </c>
      <c r="I103" s="2">
        <v>1428</v>
      </c>
      <c r="J103" s="2">
        <v>479</v>
      </c>
      <c r="K103" s="2">
        <v>296</v>
      </c>
      <c r="L103" s="2">
        <v>9751</v>
      </c>
      <c r="M103" s="2">
        <v>13410</v>
      </c>
    </row>
  </sheetData>
  <hyperlinks>
    <hyperlink ref="B2" r:id="rId1" xr:uid="{34F17194-48EE-5C43-AD30-77BABA0D61A5}"/>
    <hyperlink ref="A2" r:id="rId2" xr:uid="{64CD8D9C-DE92-F140-84E6-A6929B82DE43}"/>
    <hyperlink ref="B3" r:id="rId3" xr:uid="{58907564-DEC4-DE49-B1F1-5C90602F2E00}"/>
    <hyperlink ref="A3" r:id="rId4" xr:uid="{5F4AC0C7-329F-5846-A0C2-5B2D20F8F0A2}"/>
    <hyperlink ref="B4" r:id="rId5" xr:uid="{B0DAAC8E-3835-7E49-BC93-D096001102C4}"/>
    <hyperlink ref="A4" r:id="rId6" xr:uid="{B6DBA876-72E7-DE41-986B-D62792938F3F}"/>
    <hyperlink ref="B5" r:id="rId7" xr:uid="{E37EAFAB-A86F-6E41-8315-F86AB76B743C}"/>
    <hyperlink ref="A5" r:id="rId8" xr:uid="{F0284B9F-7EFA-7543-AECC-978B62645C51}"/>
    <hyperlink ref="B6" r:id="rId9" xr:uid="{6C43E854-1DD3-A344-ACD9-00809DB52C25}"/>
    <hyperlink ref="A6" r:id="rId10" xr:uid="{FB2B950F-5116-1645-8AC8-0A0B25D758F7}"/>
    <hyperlink ref="B7" r:id="rId11" xr:uid="{6B193724-28B1-324F-BF18-BC6037A78D79}"/>
    <hyperlink ref="A7" r:id="rId12" xr:uid="{A80A96B6-82BF-FB4A-9274-BCF6030D5AD0}"/>
    <hyperlink ref="B8" r:id="rId13" xr:uid="{8BA3E886-15EB-9040-871C-985B934BF072}"/>
    <hyperlink ref="A8" r:id="rId14" xr:uid="{DA4545C4-9357-4040-9F62-DF14235B1FB5}"/>
    <hyperlink ref="B9" r:id="rId15" xr:uid="{C7D56281-4C58-A94C-AA30-286DB5CA32D5}"/>
    <hyperlink ref="A9" r:id="rId16" xr:uid="{B292E072-6CBF-1B44-91AD-F99AE85EEE44}"/>
    <hyperlink ref="B10" r:id="rId17" xr:uid="{A616C0C9-3A16-5C45-9428-2F23E5D19BE8}"/>
    <hyperlink ref="A10" r:id="rId18" xr:uid="{5C5815F8-F7DE-8547-91D3-265D68F512C2}"/>
    <hyperlink ref="B11" r:id="rId19" xr:uid="{F08F1E17-50D2-F948-A79A-6EFBC12AC811}"/>
    <hyperlink ref="A11" r:id="rId20" xr:uid="{5687C2F7-9FE9-5949-8F6F-2B1A1CEB4D0E}"/>
    <hyperlink ref="B12" r:id="rId21" xr:uid="{43312706-4AE5-2A42-B0F7-69DDAFCADD46}"/>
    <hyperlink ref="A12" r:id="rId22" xr:uid="{41B86E93-96A8-9F43-A129-56A6C3AE619D}"/>
    <hyperlink ref="B13" r:id="rId23" xr:uid="{A5471683-E907-5248-90CD-ECCD0F33CD39}"/>
    <hyperlink ref="A13" r:id="rId24" xr:uid="{EE660770-734D-E642-BE49-87045727A4D1}"/>
    <hyperlink ref="B14" r:id="rId25" xr:uid="{F1164B77-2788-E943-90F5-8650519792F4}"/>
    <hyperlink ref="A14" r:id="rId26" xr:uid="{EC33A95D-5946-6249-B836-1489763E81A7}"/>
    <hyperlink ref="B15" r:id="rId27" xr:uid="{86E64377-58FC-3045-AEE3-3518BE7078C0}"/>
    <hyperlink ref="A15" r:id="rId28" xr:uid="{049C11EF-D760-5545-9EE6-5F520C0ADA70}"/>
    <hyperlink ref="B16" r:id="rId29" xr:uid="{496663C3-9DA5-AD42-84D2-81D7624E8B11}"/>
    <hyperlink ref="A16" r:id="rId30" xr:uid="{36FA84C1-659D-E34E-A84B-27FC1AAC9AB1}"/>
    <hyperlink ref="B17" r:id="rId31" xr:uid="{14417ABD-A342-2140-8429-E6319278285D}"/>
    <hyperlink ref="A17" r:id="rId32" xr:uid="{68FD2289-672C-904B-8634-B39E6F1776D6}"/>
    <hyperlink ref="B18" r:id="rId33" xr:uid="{09DD64C9-080E-1D4C-879A-83F6DD564A26}"/>
    <hyperlink ref="A18" r:id="rId34" xr:uid="{23020E93-CE23-6D44-9839-8724FC8F6194}"/>
    <hyperlink ref="B19" r:id="rId35" xr:uid="{40B256C1-3369-5345-8AC6-C314766512B5}"/>
    <hyperlink ref="A19" r:id="rId36" xr:uid="{5522E250-6AB9-DA47-9DCE-B565C0387C45}"/>
    <hyperlink ref="B20" r:id="rId37" xr:uid="{046B72C4-2D95-F24B-8B03-A612D48C4997}"/>
    <hyperlink ref="A20" r:id="rId38" xr:uid="{7A38E981-3F2A-B643-B084-8017BE8EE03A}"/>
    <hyperlink ref="B21" r:id="rId39" xr:uid="{39D0EAB3-9012-3E4F-B1DB-724E5930C0F7}"/>
    <hyperlink ref="A21" r:id="rId40" xr:uid="{694D950D-9714-EB48-9CF4-CEEED72A933E}"/>
    <hyperlink ref="B22" r:id="rId41" xr:uid="{9F4F57DF-130D-2E44-A210-8CAD86BFEE90}"/>
    <hyperlink ref="A22" r:id="rId42" xr:uid="{8DE6B0CE-6B23-7440-9FD7-8266DF3F5767}"/>
    <hyperlink ref="B23" r:id="rId43" xr:uid="{DF56121E-429A-6744-965F-F3F54E1899D5}"/>
    <hyperlink ref="A23" r:id="rId44" xr:uid="{65BF0C52-3B07-2742-97F3-4D1C4F8D1F10}"/>
    <hyperlink ref="B24" r:id="rId45" xr:uid="{1170879D-14F3-EB4B-9997-1BABB949CE37}"/>
    <hyperlink ref="A24" r:id="rId46" xr:uid="{B7D1921B-CAB9-E24C-B5F3-4BAB1F2BDF92}"/>
    <hyperlink ref="B25" r:id="rId47" xr:uid="{47D0AA90-3B70-DC4D-8A85-AE718F8626A3}"/>
    <hyperlink ref="A25" r:id="rId48" xr:uid="{66150493-E397-8348-B14F-3D188CD8FCAD}"/>
    <hyperlink ref="B26" r:id="rId49" xr:uid="{7B19F3DA-1762-BC47-8BC3-B62DB09F8260}"/>
    <hyperlink ref="A26" r:id="rId50" xr:uid="{DD3DA85B-ACBF-CD46-B1E1-6D8BE45AB10E}"/>
    <hyperlink ref="B27" r:id="rId51" xr:uid="{A008001A-ADD6-F74C-9B34-6BDC1DCFCC03}"/>
    <hyperlink ref="A27" r:id="rId52" xr:uid="{377CB3C6-E03C-B943-8CE3-50BF478DEEAD}"/>
    <hyperlink ref="B28" r:id="rId53" xr:uid="{593B9690-7161-5549-922B-C9489793CCCB}"/>
    <hyperlink ref="A28" r:id="rId54" xr:uid="{EA6A06EA-2928-2D43-B27D-DED7C01996FD}"/>
    <hyperlink ref="B29" r:id="rId55" xr:uid="{579DD5FA-4052-A840-B221-C93327E0339E}"/>
    <hyperlink ref="A29" r:id="rId56" xr:uid="{7B89355E-18BF-D74F-9F2C-526F94E54CBF}"/>
    <hyperlink ref="B30" r:id="rId57" xr:uid="{38C2469F-B5B1-2C49-9CC4-0E65D9391755}"/>
    <hyperlink ref="A30" r:id="rId58" xr:uid="{8C98207A-2A6D-0949-A849-7AC468FED8F0}"/>
    <hyperlink ref="B31" r:id="rId59" xr:uid="{22FE3A6E-0742-AA42-ADD8-F4E0BFB817A5}"/>
    <hyperlink ref="A31" r:id="rId60" xr:uid="{04A298DE-7C31-9B4B-87CB-B58C13A6D960}"/>
    <hyperlink ref="B32" r:id="rId61" xr:uid="{29DCCB2E-D33C-C245-92D2-D476F4FD7A49}"/>
    <hyperlink ref="A32" r:id="rId62" xr:uid="{66A5AF9D-D07D-2E4F-ABD1-8322546187BF}"/>
    <hyperlink ref="B33" r:id="rId63" xr:uid="{71516D5B-AE1C-C243-BEBC-8FD1BB327D86}"/>
    <hyperlink ref="A33" r:id="rId64" xr:uid="{86D79B59-B07E-0A44-82A9-59863DF3CAEF}"/>
    <hyperlink ref="B34" r:id="rId65" xr:uid="{EB33DD5D-0AFF-274E-B489-56999B6427EF}"/>
    <hyperlink ref="A34" r:id="rId66" xr:uid="{07D50610-73CF-334D-A928-E948E9DD54DC}"/>
    <hyperlink ref="B35" r:id="rId67" xr:uid="{C72E15CF-DA76-0645-9120-206B2D0A1F33}"/>
    <hyperlink ref="A35" r:id="rId68" xr:uid="{78CFE651-2BDC-6544-89CE-C3AC6E495CC5}"/>
    <hyperlink ref="B36" r:id="rId69" xr:uid="{1B8C7F1B-6756-B647-9E95-9AA727DB48D7}"/>
    <hyperlink ref="A36" r:id="rId70" xr:uid="{9C43AD98-4388-B448-BBED-D0EA98323724}"/>
    <hyperlink ref="B37" r:id="rId71" xr:uid="{42CE7DBF-64CB-9348-BD85-40C8AB158A82}"/>
    <hyperlink ref="A37" r:id="rId72" xr:uid="{5C8E42BA-4CEF-1242-9C31-505A4C73CCF1}"/>
    <hyperlink ref="B38" r:id="rId73" xr:uid="{17C042C8-8F63-9E43-83FE-4EBD0F88743E}"/>
    <hyperlink ref="A38" r:id="rId74" xr:uid="{80A51248-B49F-3E43-B433-CA7E7AD1CBB7}"/>
    <hyperlink ref="B43" r:id="rId75" xr:uid="{FB7F4A9C-9306-A44F-85EF-788F2B1FFE8F}"/>
    <hyperlink ref="A43" r:id="rId76" xr:uid="{A68EBADF-A3BC-EC47-9D9C-0C3AB56F0495}"/>
    <hyperlink ref="B44" r:id="rId77" xr:uid="{37E454AC-165D-E646-B0F6-9D81EC3B611E}"/>
    <hyperlink ref="A44" r:id="rId78" xr:uid="{4AC0CF72-9F1E-1944-920F-DE8B5547A20A}"/>
    <hyperlink ref="B45" r:id="rId79" xr:uid="{146E9703-EC11-1647-9A6E-FEA9D7B4E39E}"/>
    <hyperlink ref="A45" r:id="rId80" xr:uid="{159094DC-2A64-2B48-AC3A-F74B09692B76}"/>
    <hyperlink ref="B39" r:id="rId81" xr:uid="{084EC224-8E5E-3E47-A803-19904AE84A73}"/>
    <hyperlink ref="A39" r:id="rId82" xr:uid="{D8C83B2C-715D-8347-8410-087F0D8C7587}"/>
    <hyperlink ref="B40" r:id="rId83" xr:uid="{F3C657F0-3E54-8245-8DCA-CC37547D0506}"/>
    <hyperlink ref="A40" r:id="rId84" xr:uid="{9541DB06-029A-CC4E-8A3A-E2B7B57292D2}"/>
    <hyperlink ref="B41" r:id="rId85" xr:uid="{55A16AD0-F1ED-AE4A-B4D5-94241A547983}"/>
    <hyperlink ref="A41" r:id="rId86" xr:uid="{4FBFBBC4-E0A3-4B4A-BC4A-463AEDB0A840}"/>
    <hyperlink ref="B42" r:id="rId87" xr:uid="{85C429D6-15CA-6B4A-AFB5-F84ADABDEE13}"/>
    <hyperlink ref="A42" r:id="rId88" xr:uid="{26770E84-FF9A-924C-A4D4-4FB800BFFA38}"/>
    <hyperlink ref="A46" r:id="rId89" xr:uid="{A8DABD38-BC63-BB4B-8CC2-2414CAF46D13}"/>
    <hyperlink ref="A47" r:id="rId90" xr:uid="{8E142B59-6575-DD44-A975-00C05E2EBF02}"/>
    <hyperlink ref="A48" r:id="rId91" xr:uid="{7145BA54-D393-1C45-B190-5604E144B6C2}"/>
    <hyperlink ref="A49" r:id="rId92" xr:uid="{7C3A1B4F-2FA6-7A4E-8058-7901051CC975}"/>
    <hyperlink ref="A50" r:id="rId93" xr:uid="{9C217382-D40A-F342-BC52-DEDEE679D68D}"/>
    <hyperlink ref="A51" r:id="rId94" xr:uid="{C8EC142A-80A7-D647-892D-44F5798F167D}"/>
    <hyperlink ref="A52" r:id="rId95" xr:uid="{59C65E6B-2688-264B-A357-F0383BBCD26A}"/>
    <hyperlink ref="A53" r:id="rId96" xr:uid="{8784EAF7-7CB1-9043-8C69-843A4824A2E9}"/>
    <hyperlink ref="A54" r:id="rId97" xr:uid="{47E0BD12-32AF-994C-AF08-CDA5D385D5F6}"/>
    <hyperlink ref="A55" r:id="rId98" xr:uid="{0C800EC5-EA0D-4548-AE8E-256B4B26DE1B}"/>
    <hyperlink ref="A56" r:id="rId99" xr:uid="{B0758AEE-1268-4546-9678-0B56ECB9A697}"/>
    <hyperlink ref="A57" r:id="rId100" xr:uid="{A1392C7C-9BAA-0C4F-A532-71069144C351}"/>
    <hyperlink ref="A58" r:id="rId101" xr:uid="{01BB2B6F-2853-8A4B-A313-FF1179C4BA11}"/>
    <hyperlink ref="A59" r:id="rId102" xr:uid="{51868951-B926-1B49-AFEB-E9025CAE2F00}"/>
    <hyperlink ref="A60" r:id="rId103" xr:uid="{736EBD63-E7B3-124C-9FE9-5398BAD9DF59}"/>
    <hyperlink ref="A61" r:id="rId104" xr:uid="{FB6BC738-5A08-3044-B33B-A0C7C2730B07}"/>
    <hyperlink ref="A62" r:id="rId105" xr:uid="{C781C12E-CB6F-D64A-A72F-77B8C5E06782}"/>
    <hyperlink ref="A63" r:id="rId106" xr:uid="{D7AD7BEC-36F4-854A-AC2E-EEFA0D88736E}"/>
    <hyperlink ref="A64" r:id="rId107" xr:uid="{29507D30-B7C3-B64C-9F02-EBE255F70492}"/>
    <hyperlink ref="A65" r:id="rId108" xr:uid="{942284A2-6E93-924E-8703-064E9BFBCB53}"/>
    <hyperlink ref="A66" r:id="rId109" xr:uid="{2C833971-49A8-DD48-99C8-1F04B477E4D5}"/>
    <hyperlink ref="B46" r:id="rId110" xr:uid="{C63D8C18-22F7-F549-81AC-6D62A33B2B05}"/>
    <hyperlink ref="B47" r:id="rId111" xr:uid="{50FAB411-ED2A-6A4C-9DB1-8758813D095E}"/>
    <hyperlink ref="B48" r:id="rId112" xr:uid="{EFD00457-E9DA-D44C-AAA3-1F79A86432C5}"/>
    <hyperlink ref="B49" r:id="rId113" xr:uid="{F0447C4C-C92A-514D-8703-E0E06D201217}"/>
    <hyperlink ref="B50" r:id="rId114" xr:uid="{04433FF5-AF74-0746-914C-8B5BB961F603}"/>
    <hyperlink ref="B51" r:id="rId115" xr:uid="{31D90279-479A-2F43-AC7E-3C399E83F9D1}"/>
    <hyperlink ref="B52" r:id="rId116" xr:uid="{0DBFB1BA-1E18-394F-8296-F01C961A4CAC}"/>
    <hyperlink ref="B53" r:id="rId117" xr:uid="{B8AA9C44-704B-2F45-8AD0-84A34F7074D5}"/>
    <hyperlink ref="B54" r:id="rId118" xr:uid="{6C06D098-89F8-8040-B2E7-86C0C430A769}"/>
    <hyperlink ref="B55" r:id="rId119" xr:uid="{0EA0FCEC-D421-3044-A31D-94C11BBEEBE0}"/>
    <hyperlink ref="B56" r:id="rId120" xr:uid="{66728379-5EE8-674D-ABDE-F8F53503F01C}"/>
    <hyperlink ref="B57" r:id="rId121" xr:uid="{C1E3E5A2-9CF6-EA48-AD36-9B3429AD9748}"/>
    <hyperlink ref="B58" r:id="rId122" xr:uid="{B23D87B1-3EE1-4D4F-B1AA-4BA416D192AA}"/>
    <hyperlink ref="B59" r:id="rId123" xr:uid="{C49ECA56-8785-A647-BD7E-824889AF4949}"/>
    <hyperlink ref="B60" r:id="rId124" xr:uid="{E81F12F8-6A07-A843-A036-5C02F46145C7}"/>
    <hyperlink ref="B61" r:id="rId125" xr:uid="{2820FE96-3FB6-084A-9F5A-A15606D20AA6}"/>
    <hyperlink ref="B62" r:id="rId126" xr:uid="{6DC35972-24C5-AA44-A6DC-ACBC96FE1F9F}"/>
    <hyperlink ref="B63" r:id="rId127" xr:uid="{14EE6EF2-2671-8A42-A930-13FD919E2211}"/>
    <hyperlink ref="B64" r:id="rId128" xr:uid="{30A8B0F5-31B2-A94F-AE2A-2CA77E27B714}"/>
    <hyperlink ref="B65" r:id="rId129" xr:uid="{1B68CAF3-DE95-914B-8150-FC29B3A3EC71}"/>
    <hyperlink ref="B66" r:id="rId130" xr:uid="{78BCF468-6B74-894B-9466-1BED1AB42270}"/>
    <hyperlink ref="B85" r:id="rId131" xr:uid="{75F6D626-DFE6-2C40-A4A0-47C937FAD3C4}"/>
    <hyperlink ref="A85" r:id="rId132" xr:uid="{82186E19-087A-DF4D-8142-F4675D02CC4D}"/>
    <hyperlink ref="B86" r:id="rId133" xr:uid="{10DE26FA-45A3-8F4A-9203-9EAD7D60C0E2}"/>
    <hyperlink ref="A86" r:id="rId134" xr:uid="{3E78DB21-DFFC-D44F-A296-1292F3923E08}"/>
    <hyperlink ref="B87" r:id="rId135" xr:uid="{F50D2F34-DA42-2F46-996E-5EE3C233E7F4}"/>
    <hyperlink ref="A87" r:id="rId136" xr:uid="{6B787085-1E87-EE45-A33C-FE6C0076138D}"/>
    <hyperlink ref="B88" r:id="rId137" xr:uid="{E35EF893-FDA5-FA4C-9C72-6FAC94307BCA}"/>
    <hyperlink ref="A88" r:id="rId138" xr:uid="{D45D1AB4-B433-4A43-81E8-61B6ED267C1F}"/>
    <hyperlink ref="B89" r:id="rId139" xr:uid="{68BEC53C-9170-D742-8FEA-52B76531E5C0}"/>
    <hyperlink ref="A89" r:id="rId140" xr:uid="{DB5F6BF6-7EE8-4946-B42B-B44063237E56}"/>
    <hyperlink ref="B90" r:id="rId141" xr:uid="{A2569D70-2B18-B048-806E-C88C1D8635A8}"/>
    <hyperlink ref="A90" r:id="rId142" xr:uid="{FF59FB25-5050-8546-B499-1ABE69F38EA7}"/>
    <hyperlink ref="B91" r:id="rId143" xr:uid="{BAD30779-D2A4-E244-B866-CE1761E7A79C}"/>
    <hyperlink ref="A91" r:id="rId144" xr:uid="{06C80384-3C67-094A-8DE4-72484B6B979F}"/>
    <hyperlink ref="B92" r:id="rId145" xr:uid="{C6621358-BA8E-DA48-A747-84CE014D7C02}"/>
    <hyperlink ref="A92" r:id="rId146" xr:uid="{AE275BA7-80AB-5F45-89B5-3BAC17820DE8}"/>
    <hyperlink ref="B93" r:id="rId147" xr:uid="{DAD2454A-EDA5-5149-843B-9B7CF59F5945}"/>
    <hyperlink ref="A93" r:id="rId148" xr:uid="{B64DEDFB-D523-B543-B623-F110FF72B6E1}"/>
    <hyperlink ref="B94" r:id="rId149" xr:uid="{41BB8DA1-F951-7D4F-AC8D-CBC0561ABC40}"/>
    <hyperlink ref="A94" r:id="rId150" xr:uid="{394E2921-0FBA-D746-8EA7-998687EC5DE3}"/>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E03BB-EACF-8142-B965-5366305C81AB}">
  <dimension ref="A1:N13"/>
  <sheetViews>
    <sheetView workbookViewId="0">
      <selection activeCell="D18" sqref="D18"/>
    </sheetView>
  </sheetViews>
  <sheetFormatPr baseColWidth="10" defaultColWidth="16.6640625" defaultRowHeight="16" x14ac:dyDescent="0.2"/>
  <cols>
    <col min="1" max="1" width="50" customWidth="1"/>
    <col min="2" max="2" width="25.33203125" customWidth="1"/>
    <col min="5" max="5" width="18.6640625" customWidth="1"/>
    <col min="7" max="7" width="21" customWidth="1"/>
  </cols>
  <sheetData>
    <row r="1" spans="1:14" s="13" customFormat="1" x14ac:dyDescent="0.2">
      <c r="A1" s="4" t="s">
        <v>37</v>
      </c>
      <c r="B1" s="32" t="s">
        <v>38</v>
      </c>
      <c r="C1" s="32" t="s">
        <v>39</v>
      </c>
      <c r="D1" s="29" t="s">
        <v>391</v>
      </c>
      <c r="E1" s="29" t="s">
        <v>7</v>
      </c>
      <c r="F1" s="30" t="s">
        <v>9</v>
      </c>
      <c r="G1" s="29" t="s">
        <v>313</v>
      </c>
      <c r="H1" s="29" t="s">
        <v>312</v>
      </c>
      <c r="I1" s="29" t="s">
        <v>397</v>
      </c>
      <c r="J1" s="31" t="s">
        <v>400</v>
      </c>
      <c r="K1" s="31" t="s">
        <v>399</v>
      </c>
      <c r="L1" s="31" t="s">
        <v>398</v>
      </c>
      <c r="M1" s="31" t="s">
        <v>401</v>
      </c>
      <c r="N1" s="31" t="s">
        <v>402</v>
      </c>
    </row>
    <row r="2" spans="1:14" ht="21" customHeight="1" x14ac:dyDescent="0.2">
      <c r="A2" t="s">
        <v>159</v>
      </c>
      <c r="B2" t="s">
        <v>123</v>
      </c>
      <c r="C2" s="23">
        <v>162</v>
      </c>
      <c r="D2" s="18" t="s">
        <v>294</v>
      </c>
      <c r="E2" s="1" t="s">
        <v>295</v>
      </c>
      <c r="F2" s="21">
        <v>44287</v>
      </c>
      <c r="G2">
        <v>196494</v>
      </c>
      <c r="H2">
        <v>168016</v>
      </c>
      <c r="I2">
        <v>80773</v>
      </c>
      <c r="J2" s="20">
        <v>23</v>
      </c>
      <c r="K2" s="20">
        <v>334</v>
      </c>
      <c r="L2" s="20">
        <v>3</v>
      </c>
      <c r="M2" s="20">
        <v>1679</v>
      </c>
      <c r="N2" s="20">
        <v>10</v>
      </c>
    </row>
    <row r="3" spans="1:14" x14ac:dyDescent="0.2">
      <c r="A3" t="s">
        <v>157</v>
      </c>
      <c r="B3" t="s">
        <v>122</v>
      </c>
      <c r="C3" s="23">
        <v>137</v>
      </c>
      <c r="D3" s="18" t="s">
        <v>278</v>
      </c>
      <c r="E3" s="1" t="s">
        <v>279</v>
      </c>
      <c r="F3" s="19">
        <v>44284</v>
      </c>
      <c r="G3" s="2">
        <v>24203</v>
      </c>
      <c r="H3" s="2">
        <v>23051</v>
      </c>
      <c r="I3" s="2">
        <v>8478</v>
      </c>
      <c r="J3" s="2">
        <v>6</v>
      </c>
      <c r="K3" s="2">
        <v>36</v>
      </c>
      <c r="L3" s="2">
        <v>1</v>
      </c>
      <c r="M3" s="2">
        <v>190</v>
      </c>
      <c r="N3" s="2"/>
    </row>
    <row r="4" spans="1:14" x14ac:dyDescent="0.2">
      <c r="A4" t="s">
        <v>134</v>
      </c>
      <c r="B4" t="s">
        <v>126</v>
      </c>
      <c r="C4" s="23">
        <v>101</v>
      </c>
      <c r="D4" s="18" t="s">
        <v>272</v>
      </c>
      <c r="E4" s="1" t="s">
        <v>273</v>
      </c>
      <c r="F4" s="19">
        <v>44268</v>
      </c>
      <c r="G4" s="2">
        <v>15422</v>
      </c>
      <c r="H4" s="2">
        <v>15039</v>
      </c>
      <c r="I4" s="2">
        <v>3502</v>
      </c>
      <c r="J4" s="2">
        <v>7</v>
      </c>
      <c r="K4" s="2">
        <v>19</v>
      </c>
      <c r="L4" s="2"/>
      <c r="M4" s="2"/>
      <c r="N4" s="2"/>
    </row>
    <row r="5" spans="1:14" x14ac:dyDescent="0.2">
      <c r="A5" t="s">
        <v>152</v>
      </c>
      <c r="B5" t="s">
        <v>120</v>
      </c>
      <c r="C5" s="23">
        <v>198</v>
      </c>
      <c r="D5" s="18" t="s">
        <v>264</v>
      </c>
      <c r="E5" s="1" t="s">
        <v>265</v>
      </c>
      <c r="F5" s="19">
        <v>44250.798611111109</v>
      </c>
      <c r="G5" s="2">
        <v>340467</v>
      </c>
      <c r="H5" s="2">
        <v>256915</v>
      </c>
      <c r="I5" s="2">
        <v>66798</v>
      </c>
      <c r="J5" s="2">
        <v>51</v>
      </c>
      <c r="K5" s="2">
        <v>564</v>
      </c>
      <c r="L5" s="2">
        <v>5</v>
      </c>
      <c r="M5" s="2">
        <v>1921</v>
      </c>
      <c r="N5" s="2">
        <v>7</v>
      </c>
    </row>
    <row r="6" spans="1:14" x14ac:dyDescent="0.2">
      <c r="A6" s="11" t="s">
        <v>1</v>
      </c>
      <c r="B6" t="s">
        <v>121</v>
      </c>
      <c r="C6" s="23">
        <v>71</v>
      </c>
      <c r="D6" s="18" t="s">
        <v>252</v>
      </c>
      <c r="E6" s="1" t="s">
        <v>253</v>
      </c>
      <c r="F6" s="19">
        <v>44241.430555555555</v>
      </c>
      <c r="G6" s="2">
        <v>26773</v>
      </c>
      <c r="H6" s="2">
        <v>26015</v>
      </c>
      <c r="I6" s="2">
        <v>9765</v>
      </c>
      <c r="J6" s="2">
        <v>10</v>
      </c>
      <c r="K6" s="2">
        <v>73</v>
      </c>
      <c r="L6" s="2">
        <v>1</v>
      </c>
      <c r="M6" s="2">
        <v>268</v>
      </c>
      <c r="N6" s="2">
        <v>2</v>
      </c>
    </row>
    <row r="7" spans="1:14" x14ac:dyDescent="0.2">
      <c r="A7" t="s">
        <v>135</v>
      </c>
      <c r="B7" t="s">
        <v>124</v>
      </c>
      <c r="C7" s="23">
        <v>131</v>
      </c>
      <c r="D7" s="18" t="s">
        <v>245</v>
      </c>
      <c r="E7" s="1" t="s">
        <v>246</v>
      </c>
      <c r="F7" s="19">
        <v>44237.704861111109</v>
      </c>
      <c r="G7" s="2">
        <v>32829</v>
      </c>
      <c r="H7" s="2">
        <v>29185</v>
      </c>
      <c r="I7" s="2">
        <v>6916</v>
      </c>
      <c r="J7" s="2">
        <v>11</v>
      </c>
      <c r="K7" s="2">
        <v>62</v>
      </c>
      <c r="L7" s="2">
        <v>4</v>
      </c>
      <c r="M7" s="2">
        <v>396</v>
      </c>
      <c r="N7" s="2">
        <v>3</v>
      </c>
    </row>
    <row r="8" spans="1:14" x14ac:dyDescent="0.2">
      <c r="A8" t="s">
        <v>74</v>
      </c>
      <c r="B8" t="s">
        <v>119</v>
      </c>
      <c r="C8" s="23">
        <v>462</v>
      </c>
      <c r="D8" s="18" t="s">
        <v>233</v>
      </c>
      <c r="E8" s="1" t="s">
        <v>234</v>
      </c>
      <c r="F8" s="19">
        <v>44228.798611111109</v>
      </c>
      <c r="G8" s="2">
        <v>73457</v>
      </c>
      <c r="H8" s="2">
        <v>65217</v>
      </c>
      <c r="I8" s="2">
        <v>12093</v>
      </c>
      <c r="J8" s="2">
        <v>25</v>
      </c>
      <c r="K8" s="2">
        <v>132</v>
      </c>
      <c r="L8" s="2">
        <v>7</v>
      </c>
      <c r="M8" s="2">
        <v>471</v>
      </c>
      <c r="N8" s="2">
        <v>2</v>
      </c>
    </row>
    <row r="9" spans="1:14" x14ac:dyDescent="0.2">
      <c r="A9" t="s">
        <v>63</v>
      </c>
      <c r="B9" s="14" t="s">
        <v>89</v>
      </c>
      <c r="C9" s="23">
        <v>97</v>
      </c>
      <c r="D9" s="18" t="s">
        <v>116</v>
      </c>
      <c r="E9" s="1" t="s">
        <v>320</v>
      </c>
      <c r="F9" s="19">
        <v>44136.798611111109</v>
      </c>
      <c r="G9" s="2">
        <v>1912764</v>
      </c>
      <c r="H9" s="2">
        <v>1418997</v>
      </c>
      <c r="I9" s="2">
        <v>72397</v>
      </c>
      <c r="J9" s="2">
        <v>5025</v>
      </c>
      <c r="K9" s="2">
        <v>426</v>
      </c>
      <c r="L9" s="2">
        <v>21</v>
      </c>
      <c r="M9" s="2">
        <v>9223</v>
      </c>
      <c r="N9" s="2">
        <v>93</v>
      </c>
    </row>
    <row r="10" spans="1:14" x14ac:dyDescent="0.2">
      <c r="A10" t="s">
        <v>40</v>
      </c>
      <c r="B10" t="s">
        <v>50</v>
      </c>
      <c r="C10" s="23">
        <v>2307</v>
      </c>
      <c r="D10" s="1" t="s">
        <v>41</v>
      </c>
      <c r="E10" s="1" t="s">
        <v>42</v>
      </c>
      <c r="F10" s="25">
        <v>44008.798946759256</v>
      </c>
      <c r="G10" s="2">
        <v>107789</v>
      </c>
      <c r="H10" s="2">
        <v>101685</v>
      </c>
      <c r="I10" s="2">
        <v>1071</v>
      </c>
      <c r="J10" s="2">
        <v>28</v>
      </c>
      <c r="K10" s="2">
        <v>255</v>
      </c>
      <c r="L10" s="2">
        <v>6</v>
      </c>
      <c r="M10" s="2">
        <v>981</v>
      </c>
      <c r="N10" s="2">
        <v>13</v>
      </c>
    </row>
    <row r="11" spans="1:14" x14ac:dyDescent="0.2">
      <c r="A11" s="11" t="s">
        <v>43</v>
      </c>
      <c r="B11" t="s">
        <v>62</v>
      </c>
      <c r="C11" s="23" t="s">
        <v>62</v>
      </c>
      <c r="D11" s="1" t="s">
        <v>55</v>
      </c>
      <c r="E11" s="1" t="s">
        <v>56</v>
      </c>
      <c r="F11" s="25">
        <v>43986.346446759257</v>
      </c>
      <c r="G11" s="2">
        <v>19079</v>
      </c>
      <c r="H11" s="2">
        <v>19079</v>
      </c>
      <c r="I11" s="2">
        <v>596</v>
      </c>
      <c r="J11" s="2">
        <v>46</v>
      </c>
      <c r="K11" s="2">
        <v>1</v>
      </c>
      <c r="L11" s="1" t="s">
        <v>57</v>
      </c>
      <c r="M11" s="2">
        <v>118</v>
      </c>
      <c r="N11" s="2">
        <v>209</v>
      </c>
    </row>
    <row r="12" spans="1:14" x14ac:dyDescent="0.2">
      <c r="A12" s="14" t="s">
        <v>87</v>
      </c>
      <c r="B12" s="15" t="s">
        <v>88</v>
      </c>
      <c r="C12" s="23">
        <v>290</v>
      </c>
      <c r="E12" s="12"/>
      <c r="F12" s="12"/>
      <c r="G12" s="12"/>
      <c r="H12" s="12"/>
      <c r="J12" s="12"/>
    </row>
    <row r="13" spans="1:14" x14ac:dyDescent="0.2">
      <c r="A13" t="s">
        <v>390</v>
      </c>
      <c r="B13" t="s">
        <v>125</v>
      </c>
      <c r="C13" s="23">
        <v>226</v>
      </c>
    </row>
  </sheetData>
  <autoFilter ref="A1:O1" xr:uid="{6E9F7408-4B5C-B842-8AEF-EC56968AE37C}">
    <sortState xmlns:xlrd2="http://schemas.microsoft.com/office/spreadsheetml/2017/richdata2" ref="A2:O13">
      <sortCondition descending="1" ref="F1:F13"/>
    </sortState>
  </autoFilter>
  <hyperlinks>
    <hyperlink ref="B12" r:id="rId1" xr:uid="{94B70D24-7733-EA41-9CD2-06280F6A6E68}"/>
    <hyperlink ref="A12" r:id="rId2" xr:uid="{2FB6BA5D-7E2C-C240-9415-FAA2A2F0C70F}"/>
    <hyperlink ref="B9" r:id="rId3" xr:uid="{724F46D0-5204-E04F-A3DA-6994CBEC3F20}"/>
    <hyperlink ref="D8" r:id="rId4" xr:uid="{13205E1C-DC62-9746-AB07-683EDA717A5D}"/>
    <hyperlink ref="D7" r:id="rId5" xr:uid="{445C16DD-E4C1-F140-90F3-6C794A3F6083}"/>
    <hyperlink ref="D6" r:id="rId6" xr:uid="{0FF0839E-6236-6842-AA73-14716FD22FBA}"/>
    <hyperlink ref="D5" r:id="rId7" xr:uid="{0AA5E004-17B8-CE4E-A188-AC3A8A010E52}"/>
    <hyperlink ref="D4" r:id="rId8" xr:uid="{4BBF3FB7-08B7-FE43-99E2-0D062A45D5BA}"/>
    <hyperlink ref="D3" r:id="rId9" xr:uid="{15A30454-8B87-044C-A617-60FFA2589E53}"/>
    <hyperlink ref="D2" r:id="rId10" xr:uid="{3D198930-D2B7-EB4F-A496-BBCCC6E2EF30}"/>
    <hyperlink ref="D9" r:id="rId11" xr:uid="{E9F382ED-CDE4-AF49-B800-15E8C52FC70F}"/>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D4C16-4498-2C48-9764-67256FB7E550}">
  <dimension ref="A1:E18"/>
  <sheetViews>
    <sheetView workbookViewId="0">
      <selection activeCell="C17" sqref="C17"/>
    </sheetView>
  </sheetViews>
  <sheetFormatPr baseColWidth="10" defaultRowHeight="16" x14ac:dyDescent="0.2"/>
  <cols>
    <col min="1" max="1" width="32" customWidth="1"/>
    <col min="2" max="2" width="14" customWidth="1"/>
  </cols>
  <sheetData>
    <row r="1" spans="1:5" x14ac:dyDescent="0.2">
      <c r="A1" s="4" t="s">
        <v>26</v>
      </c>
      <c r="B1" s="4" t="s">
        <v>29</v>
      </c>
    </row>
    <row r="2" spans="1:5" x14ac:dyDescent="0.2">
      <c r="A2" s="8" t="s">
        <v>34</v>
      </c>
      <c r="B2" s="8" t="s">
        <v>30</v>
      </c>
    </row>
    <row r="3" spans="1:5" x14ac:dyDescent="0.2">
      <c r="A3" s="8" t="s">
        <v>28</v>
      </c>
      <c r="B3" t="s">
        <v>44</v>
      </c>
    </row>
    <row r="4" spans="1:5" x14ac:dyDescent="0.2">
      <c r="A4" s="8" t="s">
        <v>35</v>
      </c>
      <c r="B4" t="s">
        <v>117</v>
      </c>
    </row>
    <row r="5" spans="1:5" x14ac:dyDescent="0.2">
      <c r="A5" s="8" t="s">
        <v>36</v>
      </c>
      <c r="B5" t="s">
        <v>118</v>
      </c>
    </row>
    <row r="6" spans="1:5" x14ac:dyDescent="0.2">
      <c r="A6" s="8" t="s">
        <v>32</v>
      </c>
    </row>
    <row r="7" spans="1:5" x14ac:dyDescent="0.2">
      <c r="A7" t="s">
        <v>52</v>
      </c>
    </row>
    <row r="8" spans="1:5" x14ac:dyDescent="0.2">
      <c r="A8" t="s">
        <v>73</v>
      </c>
    </row>
    <row r="9" spans="1:5" x14ac:dyDescent="0.2">
      <c r="A9" t="s">
        <v>72</v>
      </c>
      <c r="B9" s="8"/>
    </row>
    <row r="10" spans="1:5" x14ac:dyDescent="0.2">
      <c r="A10" t="s">
        <v>71</v>
      </c>
    </row>
    <row r="11" spans="1:5" x14ac:dyDescent="0.2">
      <c r="A11" t="s">
        <v>83</v>
      </c>
      <c r="E11" s="8"/>
    </row>
    <row r="12" spans="1:5" x14ac:dyDescent="0.2">
      <c r="A12" t="s">
        <v>84</v>
      </c>
      <c r="E12" s="8"/>
    </row>
    <row r="13" spans="1:5" x14ac:dyDescent="0.2">
      <c r="A13" t="s">
        <v>85</v>
      </c>
    </row>
    <row r="14" spans="1:5" x14ac:dyDescent="0.2">
      <c r="A14" t="s">
        <v>381</v>
      </c>
    </row>
    <row r="15" spans="1:5" x14ac:dyDescent="0.2">
      <c r="A15" t="s">
        <v>170</v>
      </c>
    </row>
    <row r="16" spans="1:5" x14ac:dyDescent="0.2">
      <c r="A16" t="s">
        <v>178</v>
      </c>
    </row>
    <row r="17" spans="1:1" x14ac:dyDescent="0.2">
      <c r="A17" t="s">
        <v>181</v>
      </c>
    </row>
    <row r="18" spans="1:1" x14ac:dyDescent="0.2">
      <c r="A18" t="s">
        <v>188</v>
      </c>
    </row>
  </sheetData>
  <hyperlinks>
    <hyperlink ref="A3" r:id="rId1" display="https://news.mongabay.com/by/naira-hofmeister/" xr:uid="{149576C4-8671-0E45-9264-59E649CFDFAD}"/>
    <hyperlink ref="A5" r:id="rId2" display="https://news.mongabay.com/by/michael-becker/" xr:uid="{67D79848-9649-FA49-B437-0A6360D02B13}"/>
    <hyperlink ref="A6" r:id="rId3" display="https://news.mongabay.com/by/chris-arsenault/" xr:uid="{37FDCF0D-3098-864F-B4C9-D7A08921CEBA}"/>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Planilhas</vt:lpstr>
      </vt:variant>
      <vt:variant>
        <vt:i4>6</vt:i4>
      </vt:variant>
    </vt:vector>
  </HeadingPairs>
  <TitlesOfParts>
    <vt:vector size="6" baseType="lpstr">
      <vt:lpstr>Articles (EN)</vt:lpstr>
      <vt:lpstr>Articles (PT)</vt:lpstr>
      <vt:lpstr>Translations</vt:lpstr>
      <vt:lpstr>Social media (Facebook)</vt:lpstr>
      <vt:lpstr>Video</vt:lpstr>
      <vt:lpstr>Contributors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Michael Becker</cp:lastModifiedBy>
  <dcterms:created xsi:type="dcterms:W3CDTF">2020-07-23T16:52:47Z</dcterms:created>
  <dcterms:modified xsi:type="dcterms:W3CDTF">2021-06-17T02:19:30Z</dcterms:modified>
</cp:coreProperties>
</file>